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ementfugier/Desktop/data justair/"/>
    </mc:Choice>
  </mc:AlternateContent>
  <xr:revisionPtr revIDLastSave="0" documentId="8_{C21AA49E-42C3-5240-815C-2417773FCAA1}" xr6:coauthVersionLast="47" xr6:coauthVersionMax="47" xr10:uidLastSave="{00000000-0000-0000-0000-000000000000}"/>
  <bookViews>
    <workbookView xWindow="34600" yWindow="3620" windowWidth="20480" windowHeight="15360" xr2:uid="{00000000-000D-0000-FFFF-FFFF00000000}"/>
  </bookViews>
  <sheets>
    <sheet name="été" sheetId="4" r:id="rId1"/>
    <sheet name="hiv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4" l="1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CHANAL-BERTAUD Vincent</author>
  </authors>
  <commentList>
    <comment ref="A5" authorId="0" shapeId="0" xr:uid="{48D7D2C1-3321-4171-923C-C8240D94D9ED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Moyenne de l'exposition cumulée aux concentrations de CO2 &gt; 1000 ppm. Max parmi toutes les pièces.</t>
        </r>
      </text>
    </comment>
    <comment ref="A7" authorId="0" shapeId="0" xr:uid="{78BD9721-08DE-4461-87C2-6B7028F6C524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Concentration maximale atteinte dans toute la maison sur toute l'année (en enlevant les 5 derniers %).</t>
        </r>
      </text>
    </comment>
    <comment ref="A9" authorId="0" shapeId="0" xr:uid="{EEF612A5-5CED-4BE1-9E75-FCF113E39180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Le pourcentage de temps d'exposition d'au moins un occupant à une HR en dehors de la plage [40-60%] sur la saison.</t>
        </r>
      </text>
    </comment>
    <comment ref="A11" authorId="0" shapeId="0" xr:uid="{A6B8CCBF-7A21-490B-BE51-1836037E96CE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Le pourcentage de temps pendant lequel l'HR est supérieure à 70% (indépendamment de si qqn est présent ou non). Max parmis toutes les pièces (souvent la valeur de la SDB).</t>
        </r>
      </text>
    </comment>
    <comment ref="A15" authorId="0" shapeId="0" xr:uid="{0870D308-E395-4FC0-A3AD-1A412E2F184A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Moyenne de l'exposition de l'occupant au polluant sur la saison. Max parmi tous les occupants.</t>
        </r>
      </text>
    </comment>
    <comment ref="B15" authorId="0" shapeId="0" xr:uid="{C1F0688D-E707-4F3F-A55E-D407E56A8419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Valeurs élevées qui proviennent de la cuisson surtout en fait.</t>
        </r>
      </text>
    </comment>
    <comment ref="A17" authorId="0" shapeId="0" xr:uid="{A8E11E7C-78E9-459B-B018-3C0CF75EDF31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Max de l'exposition cumulée sur 1h de l'occupant au polluant sur la saison. Max sur tous les occupants.</t>
        </r>
      </text>
    </comment>
    <comment ref="D23" authorId="0" shapeId="0" xr:uid="{3602F8AF-A47D-4C17-B6A0-EBA3125EF32F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La ventilation fait introduire ce polluant (extérieur) dans la maison en fait.</t>
        </r>
      </text>
    </comment>
    <comment ref="A35" authorId="0" shapeId="0" xr:uid="{BB7330E8-B524-41B8-B96B-F71D8EE08B59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% de temps où l'occupant a subi de l'inconfort thermique quand il était dans la pièce. Max sur toutes les pièces.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CHANAL-BERTAUD Vincent</author>
  </authors>
  <commentList>
    <comment ref="A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Moyenne de l'exposition cumulée aux concentrations de CO2 &gt; 1000 ppm. Max parmi toutes les pièces.</t>
        </r>
      </text>
    </comment>
    <comment ref="A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Concentration maximale atteinte dans toute la maison sur toute l'année (en enlevant les 5 derniers %).</t>
        </r>
      </text>
    </comment>
    <comment ref="A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Le pourcentage de temps d'exposition d'au moins un occupant à une HR en dehors de la plage [40-60%] sur la saison.</t>
        </r>
      </text>
    </comment>
    <comment ref="A11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Le pourcentage de temps pendant lequel l'HR est supérieure à 70% (indépendamment de si qqn est présent ou non). Max parmis toutes les pièces (souvent la valeur de la SDB).</t>
        </r>
      </text>
    </comment>
    <comment ref="A1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Moyenne de l'exposition de l'occupant au polluant sur la saison. Max parmi tous les occupants.</t>
        </r>
      </text>
    </comment>
    <comment ref="B15" authorId="0" shapeId="0" xr:uid="{6B2BB7B8-EE13-4B76-BF4E-DAFAA03FF3C8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Valeurs élevées qui proviennent de la cuisson surtout en fait.</t>
        </r>
      </text>
    </comment>
    <comment ref="A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Max de l'exposition cumulée sur 1h de l'occupant au polluant sur la saison. Max sur tous les occupants.</t>
        </r>
      </text>
    </comment>
    <comment ref="D23" authorId="0" shapeId="0" xr:uid="{713927FB-2A3E-4CF9-8BF8-850DC71B134E}">
      <text>
        <r>
          <rPr>
            <b/>
            <sz val="9"/>
            <color indexed="81"/>
            <rFont val="Tahoma"/>
            <family val="2"/>
          </rPr>
          <t>CHANAL-BERTAUD Vincent:</t>
        </r>
        <r>
          <rPr>
            <sz val="9"/>
            <color indexed="81"/>
            <rFont val="Tahoma"/>
            <family val="2"/>
          </rPr>
          <t xml:space="preserve">
La ventilation fait introduire ce polluant (extérieur) dans la maison en fait.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Indicateurs hiver résumé" description="Connexion à la requête « Indicateurs hiver résumé » dans le classeur." type="5" refreshedVersion="7" background="1" saveData="1">
    <dbPr connection="Provider=Microsoft.Mashup.OleDb.1;Data Source=$Workbook$;Location=&quot;Indicateurs hiver résumé&quot;;Extended Properties=&quot;&quot;" command="SELECT * FROM [Indicateurs hiver résumé]"/>
  </connection>
</connections>
</file>

<file path=xl/sharedStrings.xml><?xml version="1.0" encoding="utf-8"?>
<sst xmlns="http://schemas.openxmlformats.org/spreadsheetml/2006/main" count="89" uniqueCount="48">
  <si>
    <t>Scenarios</t>
  </si>
  <si>
    <t>I_ICONE</t>
  </si>
  <si>
    <t>Fans consumption (kWh/saison)</t>
  </si>
  <si>
    <t>sys01</t>
  </si>
  <si>
    <t>sys02</t>
  </si>
  <si>
    <t>sys03</t>
  </si>
  <si>
    <t>sys04</t>
  </si>
  <si>
    <t>sys06</t>
  </si>
  <si>
    <t>sys08</t>
  </si>
  <si>
    <t>sys09</t>
  </si>
  <si>
    <t>E_CO2 (ppm)</t>
  </si>
  <si>
    <t>P95_CO2 (ppm)</t>
  </si>
  <si>
    <t>E_RH_40_60 (% de la saison)</t>
  </si>
  <si>
    <t>E_RH_70 (% de la saison)</t>
  </si>
  <si>
    <t>I_PM2.5 (µg/m3)</t>
  </si>
  <si>
    <t>I_PM2.5_acute (µg/m3)</t>
  </si>
  <si>
    <t>I_Formaldehyde (ppb)</t>
  </si>
  <si>
    <t>I_Formaldehyde_acute (ppb)</t>
  </si>
  <si>
    <t>I_NO2 (µg/m3)</t>
  </si>
  <si>
    <t>I_NO2_acute (µg/m3)</t>
  </si>
  <si>
    <t>I_Radon (Bq/m3)</t>
  </si>
  <si>
    <t>Débits de ventil. moyen (m3/h)</t>
  </si>
  <si>
    <t>Nbh_inc_ete_28 (h/saison)</t>
  </si>
  <si>
    <t>Nbh_inc_ete (h/saison)</t>
  </si>
  <si>
    <t>%h_inc_ete (% de temps sur la saison)</t>
  </si>
  <si>
    <t>DH_inc_ete (°C.h/saison)</t>
  </si>
  <si>
    <t>sys03_debit_bas</t>
  </si>
  <si>
    <t>VMR</t>
  </si>
  <si>
    <t>E_RH_75 (% de la saison)</t>
  </si>
  <si>
    <t>P95_Odor (µg/m3)</t>
  </si>
  <si>
    <t>sys07</t>
  </si>
  <si>
    <t>CC_entrant (% du temps)</t>
  </si>
  <si>
    <t>CC_sortant (% du temps)</t>
  </si>
  <si>
    <t>Mauvais sens de flux (% du temps)</t>
  </si>
  <si>
    <t>Air Change Rate (vol/h)</t>
  </si>
  <si>
    <t>SQ_heat (kWh/m²/saison)</t>
  </si>
  <si>
    <t>V.M.I</t>
  </si>
  <si>
    <t>V_NAT seule</t>
  </si>
  <si>
    <t>Indicateurs \ Systèmes</t>
  </si>
  <si>
    <t>VMC 
Hygro B</t>
  </si>
  <si>
    <t>VMC 
Hygro A</t>
  </si>
  <si>
    <t>VMC DF 
Auto</t>
  </si>
  <si>
    <t>VMC DF 
Auto debit bas</t>
  </si>
  <si>
    <t>VMC DF 
Auto + PAC</t>
  </si>
  <si>
    <t>VMC 
DF SGI</t>
  </si>
  <si>
    <t>VMC Hygro B 
+ 
VMP</t>
  </si>
  <si>
    <t>seuil bas</t>
  </si>
  <si>
    <t>seuil haut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</si>
</sst>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&quot;%&quot;"/>
    <numFmt numFmtId="166" formatCode="\±\ 0"/>
    <numFmt numFmtId="167" formatCode="\±\ 0.00"/>
    <numFmt numFmtId="168" formatCode="\±\ 0.0"/>
    <numFmt numFmtId="169" formatCode="\±\ 0%"/>
    <numFmt numFmtId="170" formatCode="\±\ 0&quot;%&quot;"/>
    <numFmt numFmtId="171" formatCode="\±\ 0.0&quot;%&quot;"/>
    <numFmt numFmtId="172" formatCode="0&quot;%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8" xfId="0" applyBorder="1"/>
    <xf numFmtId="0" fontId="0" fillId="0" borderId="10" xfId="0" applyBorder="1"/>
    <xf numFmtId="9" fontId="0" fillId="0" borderId="13" xfId="42" applyFont="1" applyBorder="1"/>
    <xf numFmtId="9" fontId="0" fillId="0" borderId="0" xfId="42" applyFont="1" applyBorder="1"/>
    <xf numFmtId="1" fontId="0" fillId="0" borderId="13" xfId="0" applyNumberFormat="1" applyBorder="1"/>
    <xf numFmtId="1" fontId="0" fillId="0" borderId="0" xfId="0" applyNumberFormat="1"/>
    <xf numFmtId="1" fontId="0" fillId="0" borderId="10" xfId="0" applyNumberFormat="1" applyBorder="1"/>
    <xf numFmtId="1" fontId="0" fillId="0" borderId="11" xfId="0" applyNumberFormat="1" applyBorder="1"/>
    <xf numFmtId="9" fontId="0" fillId="0" borderId="0" xfId="42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0" borderId="13" xfId="0" applyNumberFormat="1" applyBorder="1"/>
    <xf numFmtId="165" fontId="0" fillId="0" borderId="0" xfId="0" applyNumberFormat="1"/>
    <xf numFmtId="0" fontId="0" fillId="0" borderId="20" xfId="0" applyBorder="1"/>
    <xf numFmtId="0" fontId="0" fillId="0" borderId="12" xfId="0" applyBorder="1"/>
    <xf numFmtId="0" fontId="0" fillId="0" borderId="14" xfId="0" applyBorder="1"/>
    <xf numFmtId="165" fontId="0" fillId="0" borderId="12" xfId="0" applyNumberFormat="1" applyBorder="1"/>
    <xf numFmtId="165" fontId="0" fillId="0" borderId="14" xfId="0" applyNumberFormat="1" applyBorder="1"/>
    <xf numFmtId="1" fontId="0" fillId="0" borderId="14" xfId="0" applyNumberFormat="1" applyBorder="1"/>
    <xf numFmtId="9" fontId="1" fillId="0" borderId="0" xfId="42" applyFont="1" applyBorder="1"/>
    <xf numFmtId="9" fontId="1" fillId="0" borderId="14" xfId="42" applyFont="1" applyBorder="1"/>
    <xf numFmtId="1" fontId="0" fillId="0" borderId="12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164" fontId="0" fillId="0" borderId="0" xfId="0" applyNumberFormat="1"/>
    <xf numFmtId="164" fontId="0" fillId="0" borderId="14" xfId="0" applyNumberFormat="1" applyBorder="1"/>
    <xf numFmtId="2" fontId="0" fillId="0" borderId="0" xfId="0" applyNumberFormat="1"/>
    <xf numFmtId="172" fontId="0" fillId="0" borderId="13" xfId="42" applyNumberFormat="1" applyFont="1" applyBorder="1"/>
    <xf numFmtId="172" fontId="0" fillId="0" borderId="0" xfId="42" applyNumberFormat="1" applyFont="1" applyBorder="1"/>
    <xf numFmtId="172" fontId="1" fillId="0" borderId="0" xfId="42" applyNumberFormat="1" applyFont="1" applyBorder="1"/>
    <xf numFmtId="172" fontId="1" fillId="0" borderId="14" xfId="42" applyNumberFormat="1" applyFont="1" applyBorder="1"/>
    <xf numFmtId="167" fontId="0" fillId="0" borderId="0" xfId="0" applyNumberFormat="1"/>
    <xf numFmtId="166" fontId="0" fillId="0" borderId="0" xfId="0" applyNumberFormat="1"/>
    <xf numFmtId="171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2" fontId="0" fillId="0" borderId="14" xfId="0" applyNumberFormat="1" applyBorder="1"/>
    <xf numFmtId="167" fontId="0" fillId="0" borderId="14" xfId="0" applyNumberFormat="1" applyBorder="1"/>
    <xf numFmtId="166" fontId="0" fillId="0" borderId="14" xfId="0" applyNumberFormat="1" applyBorder="1"/>
    <xf numFmtId="171" fontId="0" fillId="0" borderId="14" xfId="0" applyNumberFormat="1" applyBorder="1"/>
    <xf numFmtId="168" fontId="0" fillId="0" borderId="14" xfId="0" applyNumberFormat="1" applyBorder="1"/>
    <xf numFmtId="169" fontId="0" fillId="0" borderId="14" xfId="0" applyNumberFormat="1" applyBorder="1"/>
    <xf numFmtId="170" fontId="0" fillId="0" borderId="14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7" fontId="0" fillId="0" borderId="13" xfId="0" applyNumberFormat="1" applyBorder="1"/>
    <xf numFmtId="166" fontId="0" fillId="0" borderId="13" xfId="0" applyNumberFormat="1" applyBorder="1"/>
    <xf numFmtId="171" fontId="0" fillId="0" borderId="13" xfId="0" applyNumberFormat="1" applyBorder="1"/>
    <xf numFmtId="168" fontId="0" fillId="0" borderId="13" xfId="0" applyNumberFormat="1" applyBorder="1"/>
    <xf numFmtId="164" fontId="0" fillId="0" borderId="13" xfId="0" applyNumberFormat="1" applyBorder="1"/>
    <xf numFmtId="169" fontId="0" fillId="0" borderId="13" xfId="0" applyNumberFormat="1" applyBorder="1"/>
    <xf numFmtId="170" fontId="0" fillId="0" borderId="13" xfId="0" applyNumberFormat="1" applyBorder="1"/>
    <xf numFmtId="2" fontId="0" fillId="0" borderId="13" xfId="0" applyNumberFormat="1" applyBorder="1"/>
    <xf numFmtId="168" fontId="0" fillId="0" borderId="15" xfId="0" applyNumberFormat="1" applyBorder="1"/>
    <xf numFmtId="166" fontId="0" fillId="0" borderId="15" xfId="0" applyNumberFormat="1" applyBorder="1"/>
    <xf numFmtId="166" fontId="0" fillId="0" borderId="16" xfId="0" applyNumberFormat="1" applyBorder="1"/>
    <xf numFmtId="166" fontId="0" fillId="0" borderId="17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3A86B-21B9-4C9C-90ED-46E120A728F3}">
  <dimension ref="A1:L50"/>
  <sheetViews>
    <sheetView tabSelected="1" topLeftCell="A2" zoomScale="70" zoomScaleNormal="70" workbookViewId="0">
      <pane ySplit="1" topLeftCell="A3" activePane="bottomLeft" state="frozen"/>
      <selection activeCell="B2" sqref="B2"/>
      <selection pane="bottomLeft" activeCell="P5" sqref="P5"/>
    </sheetView>
  </sheetViews>
  <sheetFormatPr baseColWidth="10" defaultColWidth="10.83203125" defaultRowHeight="15" x14ac:dyDescent="0.2"/>
  <cols>
    <col min="1" max="1" width="34.5" bestFit="1" customWidth="1"/>
    <col min="2" max="11" width="13" customWidth="1"/>
  </cols>
  <sheetData>
    <row r="1" spans="1:12" hidden="1" x14ac:dyDescent="0.2">
      <c r="A1" s="4" t="s">
        <v>0</v>
      </c>
      <c r="B1" s="1" t="s">
        <v>4</v>
      </c>
      <c r="C1" s="1" t="s">
        <v>3</v>
      </c>
      <c r="D1" s="1" t="s">
        <v>5</v>
      </c>
      <c r="E1" s="1" t="s">
        <v>26</v>
      </c>
      <c r="F1" s="1" t="s">
        <v>7</v>
      </c>
      <c r="G1" s="1" t="s">
        <v>8</v>
      </c>
      <c r="H1" s="1" t="s">
        <v>6</v>
      </c>
      <c r="I1" s="1" t="s">
        <v>9</v>
      </c>
      <c r="J1" s="18"/>
    </row>
    <row r="2" spans="1:12" ht="49" thickBot="1" x14ac:dyDescent="0.25">
      <c r="A2" s="74" t="s">
        <v>38</v>
      </c>
      <c r="B2" s="69" t="s">
        <v>39</v>
      </c>
      <c r="C2" s="69" t="s">
        <v>40</v>
      </c>
      <c r="D2" s="69" t="s">
        <v>41</v>
      </c>
      <c r="E2" s="70" t="s">
        <v>42</v>
      </c>
      <c r="F2" s="69" t="s">
        <v>44</v>
      </c>
      <c r="G2" s="69" t="s">
        <v>45</v>
      </c>
      <c r="H2" s="72" t="s">
        <v>36</v>
      </c>
      <c r="I2" s="72" t="s">
        <v>27</v>
      </c>
      <c r="J2" s="73" t="s">
        <v>37</v>
      </c>
      <c r="K2" s="75" t="s">
        <v>46</v>
      </c>
      <c r="L2" s="75" t="s">
        <v>47</v>
      </c>
    </row>
    <row r="3" spans="1:12" x14ac:dyDescent="0.2">
      <c r="A3" s="5" t="s">
        <v>1</v>
      </c>
      <c r="B3" s="26">
        <v>1.1259999999999999</v>
      </c>
      <c r="C3" s="27">
        <v>0.92300000000000004</v>
      </c>
      <c r="D3" s="27">
        <v>0.17100000000000001</v>
      </c>
      <c r="E3" s="27">
        <v>0.19500000000000001</v>
      </c>
      <c r="F3" s="27">
        <v>0.113</v>
      </c>
      <c r="G3" s="27">
        <v>0.33600000000000002</v>
      </c>
      <c r="H3" s="27">
        <v>0.218</v>
      </c>
      <c r="I3" s="27">
        <v>1.5760000000000001</v>
      </c>
      <c r="J3" s="28">
        <v>1.85</v>
      </c>
      <c r="K3">
        <v>0</v>
      </c>
      <c r="L3">
        <v>5</v>
      </c>
    </row>
    <row r="4" spans="1:12" x14ac:dyDescent="0.2">
      <c r="A4" s="2"/>
      <c r="B4" s="51">
        <v>0.87260000000000004</v>
      </c>
      <c r="C4" s="36">
        <v>0.74350000000000005</v>
      </c>
      <c r="D4" s="36">
        <v>0.1459</v>
      </c>
      <c r="E4" s="36">
        <v>0.13930000000000001</v>
      </c>
      <c r="F4" s="36">
        <v>8.5699999999999998E-2</v>
      </c>
      <c r="G4" s="36">
        <v>0.14749999999999999</v>
      </c>
      <c r="H4" s="36">
        <v>0.12180000000000001</v>
      </c>
      <c r="I4" s="36">
        <v>0.99460000000000004</v>
      </c>
      <c r="J4" s="43">
        <v>1.1100000000000001</v>
      </c>
    </row>
    <row r="5" spans="1:12" x14ac:dyDescent="0.2">
      <c r="A5" s="2" t="s">
        <v>10</v>
      </c>
      <c r="B5" s="8">
        <v>107.62</v>
      </c>
      <c r="C5" s="9">
        <v>83.02</v>
      </c>
      <c r="D5" s="9">
        <v>7.72</v>
      </c>
      <c r="E5" s="9">
        <v>8.9</v>
      </c>
      <c r="F5" s="9">
        <v>3.4</v>
      </c>
      <c r="G5" s="9">
        <v>21.13</v>
      </c>
      <c r="H5" s="9">
        <v>11.95</v>
      </c>
      <c r="I5" s="9">
        <v>189.46</v>
      </c>
      <c r="J5" s="22">
        <v>299</v>
      </c>
      <c r="K5">
        <v>0</v>
      </c>
      <c r="L5">
        <v>1000</v>
      </c>
    </row>
    <row r="6" spans="1:12" x14ac:dyDescent="0.2">
      <c r="A6" s="2"/>
      <c r="B6" s="52">
        <v>98.73</v>
      </c>
      <c r="C6" s="37">
        <v>79.709999999999994</v>
      </c>
      <c r="D6" s="37">
        <v>6.41</v>
      </c>
      <c r="E6" s="37">
        <v>6.88</v>
      </c>
      <c r="F6" s="37">
        <v>3.28</v>
      </c>
      <c r="G6" s="37">
        <v>12.92</v>
      </c>
      <c r="H6" s="37">
        <v>9.9700000000000006</v>
      </c>
      <c r="I6" s="37">
        <v>165.76</v>
      </c>
      <c r="J6" s="44">
        <v>299</v>
      </c>
    </row>
    <row r="7" spans="1:12" x14ac:dyDescent="0.2">
      <c r="A7" s="2" t="s">
        <v>11</v>
      </c>
      <c r="B7" s="2">
        <v>1476</v>
      </c>
      <c r="C7">
        <v>1392</v>
      </c>
      <c r="D7">
        <v>899</v>
      </c>
      <c r="E7">
        <v>997</v>
      </c>
      <c r="F7">
        <v>926</v>
      </c>
      <c r="G7">
        <v>1137</v>
      </c>
      <c r="H7">
        <v>1037</v>
      </c>
      <c r="I7">
        <v>1905</v>
      </c>
      <c r="J7" s="19">
        <v>2470</v>
      </c>
      <c r="K7">
        <v>400</v>
      </c>
      <c r="L7">
        <v>3000</v>
      </c>
    </row>
    <row r="8" spans="1:12" ht="16" thickBot="1" x14ac:dyDescent="0.25">
      <c r="A8" s="3"/>
      <c r="B8" s="60">
        <v>435.4</v>
      </c>
      <c r="C8" s="61">
        <v>413.3</v>
      </c>
      <c r="D8" s="61">
        <v>206</v>
      </c>
      <c r="E8" s="61">
        <v>135.69999999999999</v>
      </c>
      <c r="F8" s="61">
        <v>94.8</v>
      </c>
      <c r="G8" s="61">
        <v>137.30000000000001</v>
      </c>
      <c r="H8" s="61">
        <v>131</v>
      </c>
      <c r="I8" s="61">
        <v>636.5</v>
      </c>
      <c r="J8" s="62">
        <v>1190</v>
      </c>
    </row>
    <row r="9" spans="1:12" x14ac:dyDescent="0.2">
      <c r="A9" s="5" t="s">
        <v>12</v>
      </c>
      <c r="B9" s="13">
        <v>43.4</v>
      </c>
      <c r="C9" s="14">
        <v>43.4</v>
      </c>
      <c r="D9" s="14">
        <v>44</v>
      </c>
      <c r="E9" s="14">
        <v>43.8</v>
      </c>
      <c r="F9" s="14">
        <v>43.9</v>
      </c>
      <c r="G9" s="14">
        <v>43.6</v>
      </c>
      <c r="H9" s="14">
        <v>43.6</v>
      </c>
      <c r="I9" s="14">
        <v>42.5</v>
      </c>
      <c r="J9" s="20">
        <v>42.2</v>
      </c>
      <c r="K9">
        <v>10</v>
      </c>
      <c r="L9">
        <v>100</v>
      </c>
    </row>
    <row r="10" spans="1:12" x14ac:dyDescent="0.2">
      <c r="A10" s="2"/>
      <c r="B10" s="53">
        <v>6.83</v>
      </c>
      <c r="C10" s="38">
        <v>6.8</v>
      </c>
      <c r="D10" s="38">
        <v>7.23</v>
      </c>
      <c r="E10" s="38">
        <v>6.94</v>
      </c>
      <c r="F10" s="38">
        <v>7.11</v>
      </c>
      <c r="G10" s="38">
        <v>6.72</v>
      </c>
      <c r="H10" s="38">
        <v>6.75</v>
      </c>
      <c r="I10" s="38">
        <v>6.45</v>
      </c>
      <c r="J10" s="45">
        <v>7.02</v>
      </c>
    </row>
    <row r="11" spans="1:12" x14ac:dyDescent="0.2">
      <c r="A11" s="2" t="s">
        <v>13</v>
      </c>
      <c r="B11" s="15">
        <v>1.94</v>
      </c>
      <c r="C11" s="16">
        <v>1.96</v>
      </c>
      <c r="D11" s="16">
        <v>1.69</v>
      </c>
      <c r="E11" s="16">
        <v>1.73</v>
      </c>
      <c r="F11" s="16">
        <v>1.68</v>
      </c>
      <c r="G11" s="16">
        <v>1.95</v>
      </c>
      <c r="H11" s="16">
        <v>2.62</v>
      </c>
      <c r="I11" s="16">
        <v>1.02</v>
      </c>
      <c r="J11" s="21">
        <v>23.9</v>
      </c>
      <c r="K11">
        <v>10</v>
      </c>
      <c r="L11">
        <v>100</v>
      </c>
    </row>
    <row r="12" spans="1:12" ht="16" thickBot="1" x14ac:dyDescent="0.25">
      <c r="A12" s="2"/>
      <c r="B12" s="53">
        <v>2.36</v>
      </c>
      <c r="C12" s="38">
        <v>2.38</v>
      </c>
      <c r="D12" s="38">
        <v>2.5299999999999998</v>
      </c>
      <c r="E12" s="38">
        <v>2.5499999999999998</v>
      </c>
      <c r="F12" s="38">
        <v>2.4700000000000002</v>
      </c>
      <c r="G12" s="38">
        <v>2.38</v>
      </c>
      <c r="H12" s="38">
        <v>3.49</v>
      </c>
      <c r="I12" s="38">
        <v>1.48</v>
      </c>
      <c r="J12" s="45">
        <v>30.1</v>
      </c>
    </row>
    <row r="13" spans="1:12" hidden="1" x14ac:dyDescent="0.2">
      <c r="A13" s="2" t="s">
        <v>28</v>
      </c>
      <c r="B13" s="15">
        <v>1.4</v>
      </c>
      <c r="C13" s="16">
        <v>1.4219999999999999</v>
      </c>
      <c r="D13" s="16">
        <v>1.3220000000000001</v>
      </c>
      <c r="E13" s="16">
        <v>1.357</v>
      </c>
      <c r="F13" s="16">
        <v>1.3129999999999999</v>
      </c>
      <c r="G13" s="16">
        <v>1.4259999999999999</v>
      </c>
      <c r="H13" s="16">
        <v>2.0960000000000001</v>
      </c>
      <c r="I13" s="16">
        <v>0.67100000000000004</v>
      </c>
      <c r="J13" s="21">
        <v>21.4</v>
      </c>
      <c r="K13">
        <v>10</v>
      </c>
      <c r="L13">
        <v>100</v>
      </c>
    </row>
    <row r="14" spans="1:12" ht="16" hidden="1" thickBot="1" x14ac:dyDescent="0.25">
      <c r="A14" s="3"/>
      <c r="B14" s="63">
        <v>1.94</v>
      </c>
      <c r="C14" s="64">
        <v>1.97</v>
      </c>
      <c r="D14" s="64">
        <v>2.16</v>
      </c>
      <c r="E14" s="64">
        <v>2.19</v>
      </c>
      <c r="F14" s="64">
        <v>2.13</v>
      </c>
      <c r="G14" s="64">
        <v>1.97</v>
      </c>
      <c r="H14" s="64">
        <v>3.02</v>
      </c>
      <c r="I14" s="64">
        <v>1.1299999999999999</v>
      </c>
      <c r="J14" s="65">
        <v>28</v>
      </c>
    </row>
    <row r="15" spans="1:12" x14ac:dyDescent="0.2">
      <c r="A15" s="5" t="s">
        <v>14</v>
      </c>
      <c r="B15" s="5">
        <v>27.1</v>
      </c>
      <c r="C15" s="1">
        <v>26.8</v>
      </c>
      <c r="D15" s="1">
        <v>18.2</v>
      </c>
      <c r="E15" s="1">
        <v>28.1</v>
      </c>
      <c r="F15" s="1">
        <v>25.4</v>
      </c>
      <c r="G15" s="1">
        <v>27.5</v>
      </c>
      <c r="H15" s="1">
        <v>29.5</v>
      </c>
      <c r="I15" s="1">
        <v>44.2</v>
      </c>
      <c r="J15" s="18">
        <v>44.9</v>
      </c>
      <c r="K15">
        <v>0</v>
      </c>
      <c r="L15">
        <v>10</v>
      </c>
    </row>
    <row r="16" spans="1:12" x14ac:dyDescent="0.2">
      <c r="A16" s="2"/>
      <c r="B16" s="54">
        <v>7.67</v>
      </c>
      <c r="C16" s="39">
        <v>7.56</v>
      </c>
      <c r="D16" s="39">
        <v>4.91</v>
      </c>
      <c r="E16" s="39">
        <v>9.1199999999999992</v>
      </c>
      <c r="F16" s="39">
        <v>7.98</v>
      </c>
      <c r="G16" s="39">
        <v>7.8</v>
      </c>
      <c r="H16" s="39">
        <v>9.4499999999999993</v>
      </c>
      <c r="I16" s="39">
        <v>16.72</v>
      </c>
      <c r="J16" s="46">
        <v>17.399999999999999</v>
      </c>
    </row>
    <row r="17" spans="1:12" x14ac:dyDescent="0.2">
      <c r="A17" s="2" t="s">
        <v>15</v>
      </c>
      <c r="B17" s="2">
        <v>228</v>
      </c>
      <c r="C17">
        <v>226</v>
      </c>
      <c r="D17">
        <v>192</v>
      </c>
      <c r="E17">
        <v>268</v>
      </c>
      <c r="F17">
        <v>264</v>
      </c>
      <c r="G17">
        <v>228</v>
      </c>
      <c r="H17">
        <v>302</v>
      </c>
      <c r="I17">
        <v>386</v>
      </c>
      <c r="J17" s="19">
        <v>387</v>
      </c>
      <c r="K17">
        <v>0</v>
      </c>
      <c r="L17">
        <v>25</v>
      </c>
    </row>
    <row r="18" spans="1:12" x14ac:dyDescent="0.2">
      <c r="A18" s="2"/>
      <c r="B18" s="52">
        <v>67.8</v>
      </c>
      <c r="C18" s="37">
        <v>68.2</v>
      </c>
      <c r="D18" s="37">
        <v>59.2</v>
      </c>
      <c r="E18" s="37">
        <v>92.5</v>
      </c>
      <c r="F18" s="37">
        <v>82.4</v>
      </c>
      <c r="G18" s="37">
        <v>67.900000000000006</v>
      </c>
      <c r="H18" s="37">
        <v>104.3</v>
      </c>
      <c r="I18" s="37">
        <v>155.5</v>
      </c>
      <c r="J18" s="44">
        <v>156</v>
      </c>
    </row>
    <row r="19" spans="1:12" x14ac:dyDescent="0.2">
      <c r="A19" s="2" t="s">
        <v>16</v>
      </c>
      <c r="B19" s="55">
        <v>11.29</v>
      </c>
      <c r="C19" s="29">
        <v>10.02</v>
      </c>
      <c r="D19" s="29">
        <v>3.56</v>
      </c>
      <c r="E19" s="29">
        <v>4.5</v>
      </c>
      <c r="F19" s="29">
        <v>4.8899999999999997</v>
      </c>
      <c r="G19" s="29">
        <v>8.86</v>
      </c>
      <c r="H19" s="29">
        <v>5.32</v>
      </c>
      <c r="I19" s="29">
        <v>14.76</v>
      </c>
      <c r="J19" s="30">
        <v>16.8</v>
      </c>
      <c r="K19">
        <v>0</v>
      </c>
      <c r="L19">
        <v>10</v>
      </c>
    </row>
    <row r="20" spans="1:12" x14ac:dyDescent="0.2">
      <c r="A20" s="2"/>
      <c r="B20" s="54">
        <v>7.55</v>
      </c>
      <c r="C20" s="39">
        <v>6.71</v>
      </c>
      <c r="D20" s="39">
        <v>2.16</v>
      </c>
      <c r="E20" s="39">
        <v>2.81</v>
      </c>
      <c r="F20" s="39">
        <v>3.31</v>
      </c>
      <c r="G20" s="39">
        <v>5.97</v>
      </c>
      <c r="H20" s="39">
        <v>3.24</v>
      </c>
      <c r="I20" s="39">
        <v>10.32</v>
      </c>
      <c r="J20" s="46">
        <v>12.6</v>
      </c>
    </row>
    <row r="21" spans="1:12" x14ac:dyDescent="0.2">
      <c r="A21" s="2" t="s">
        <v>17</v>
      </c>
      <c r="B21" s="55">
        <v>34.96</v>
      </c>
      <c r="C21" s="29">
        <v>33.049999999999997</v>
      </c>
      <c r="D21" s="29">
        <v>9.09</v>
      </c>
      <c r="E21" s="29">
        <v>10.35</v>
      </c>
      <c r="F21" s="29">
        <v>12.93</v>
      </c>
      <c r="G21" s="29">
        <v>29.1</v>
      </c>
      <c r="H21" s="29">
        <v>16.55</v>
      </c>
      <c r="I21" s="29">
        <v>66.55</v>
      </c>
      <c r="J21" s="30">
        <v>109</v>
      </c>
      <c r="K21">
        <v>0</v>
      </c>
      <c r="L21">
        <v>100</v>
      </c>
    </row>
    <row r="22" spans="1:12" x14ac:dyDescent="0.2">
      <c r="A22" s="2"/>
      <c r="B22" s="54">
        <v>21.24</v>
      </c>
      <c r="C22" s="39">
        <v>20.55</v>
      </c>
      <c r="D22" s="39">
        <v>5.47</v>
      </c>
      <c r="E22" s="39">
        <v>6.13</v>
      </c>
      <c r="F22" s="39">
        <v>7.72</v>
      </c>
      <c r="G22" s="39">
        <v>17.5</v>
      </c>
      <c r="H22" s="39">
        <v>10.119999999999999</v>
      </c>
      <c r="I22" s="39">
        <v>45.99</v>
      </c>
      <c r="J22" s="46">
        <v>110</v>
      </c>
    </row>
    <row r="23" spans="1:12" x14ac:dyDescent="0.2">
      <c r="A23" s="2" t="s">
        <v>18</v>
      </c>
      <c r="B23" s="55">
        <v>6.61</v>
      </c>
      <c r="C23" s="29">
        <v>6.86</v>
      </c>
      <c r="D23" s="29">
        <v>8.4</v>
      </c>
      <c r="E23" s="29">
        <v>7.89</v>
      </c>
      <c r="F23" s="29">
        <v>7.48</v>
      </c>
      <c r="G23" s="29">
        <v>6.76</v>
      </c>
      <c r="H23" s="29">
        <v>7.47</v>
      </c>
      <c r="I23" s="29">
        <v>6.08</v>
      </c>
      <c r="J23" s="30">
        <v>5.96</v>
      </c>
      <c r="K23">
        <v>0</v>
      </c>
      <c r="L23">
        <v>50</v>
      </c>
    </row>
    <row r="24" spans="1:12" x14ac:dyDescent="0.2">
      <c r="A24" s="2"/>
      <c r="B24" s="54">
        <v>5.46</v>
      </c>
      <c r="C24" s="39">
        <v>5.66</v>
      </c>
      <c r="D24" s="39">
        <v>6.96</v>
      </c>
      <c r="E24" s="39">
        <v>6.5</v>
      </c>
      <c r="F24" s="39">
        <v>6.08</v>
      </c>
      <c r="G24" s="39">
        <v>5.54</v>
      </c>
      <c r="H24" s="39">
        <v>6.16</v>
      </c>
      <c r="I24" s="39">
        <v>5.0999999999999996</v>
      </c>
      <c r="J24" s="46">
        <v>5.04</v>
      </c>
    </row>
    <row r="25" spans="1:12" x14ac:dyDescent="0.2">
      <c r="A25" s="2" t="s">
        <v>19</v>
      </c>
      <c r="B25" s="2">
        <v>40.299999999999997</v>
      </c>
      <c r="C25">
        <v>40.5</v>
      </c>
      <c r="D25">
        <v>43.2</v>
      </c>
      <c r="E25">
        <v>41</v>
      </c>
      <c r="F25">
        <v>43.2</v>
      </c>
      <c r="G25">
        <v>40.200000000000003</v>
      </c>
      <c r="H25">
        <v>40.799999999999997</v>
      </c>
      <c r="I25">
        <v>40.1</v>
      </c>
      <c r="J25" s="19">
        <v>40.4</v>
      </c>
      <c r="K25">
        <v>0</v>
      </c>
      <c r="L25">
        <v>50</v>
      </c>
    </row>
    <row r="26" spans="1:12" x14ac:dyDescent="0.2">
      <c r="A26" s="2"/>
      <c r="B26" s="54">
        <v>29.4</v>
      </c>
      <c r="C26" s="39">
        <v>29.3</v>
      </c>
      <c r="D26" s="39">
        <v>29.3</v>
      </c>
      <c r="E26" s="39">
        <v>29.3</v>
      </c>
      <c r="F26" s="39">
        <v>26.6</v>
      </c>
      <c r="G26" s="39">
        <v>29.4</v>
      </c>
      <c r="H26" s="39">
        <v>29.3</v>
      </c>
      <c r="I26" s="39">
        <v>29.3</v>
      </c>
      <c r="J26" s="46">
        <v>29.7</v>
      </c>
    </row>
    <row r="27" spans="1:12" x14ac:dyDescent="0.2">
      <c r="A27" s="2" t="s">
        <v>20</v>
      </c>
      <c r="B27" s="8">
        <v>167.7</v>
      </c>
      <c r="C27" s="9">
        <v>107.7</v>
      </c>
      <c r="D27" s="9">
        <v>23.9</v>
      </c>
      <c r="E27" s="9">
        <v>29.5</v>
      </c>
      <c r="F27" s="9">
        <v>59.3</v>
      </c>
      <c r="G27" s="9">
        <v>157</v>
      </c>
      <c r="H27" s="9">
        <v>16.7</v>
      </c>
      <c r="I27" s="9">
        <v>115.1</v>
      </c>
      <c r="J27" s="22">
        <v>114</v>
      </c>
      <c r="K27">
        <v>0</v>
      </c>
      <c r="L27">
        <v>100</v>
      </c>
    </row>
    <row r="28" spans="1:12" x14ac:dyDescent="0.2">
      <c r="A28" s="2"/>
      <c r="B28" s="52">
        <v>177.7</v>
      </c>
      <c r="C28" s="37">
        <v>99.9</v>
      </c>
      <c r="D28" s="37">
        <v>13.6</v>
      </c>
      <c r="E28" s="37">
        <v>21.3</v>
      </c>
      <c r="F28" s="37">
        <v>49.3</v>
      </c>
      <c r="G28" s="37">
        <v>174.9</v>
      </c>
      <c r="H28" s="37">
        <v>10.1</v>
      </c>
      <c r="I28" s="37">
        <v>99.1</v>
      </c>
      <c r="J28" s="44">
        <v>98.7</v>
      </c>
    </row>
    <row r="29" spans="1:12" x14ac:dyDescent="0.2">
      <c r="A29" s="2" t="s">
        <v>29</v>
      </c>
      <c r="B29" s="2">
        <v>9480</v>
      </c>
      <c r="C29">
        <v>9460</v>
      </c>
      <c r="D29">
        <v>9160</v>
      </c>
      <c r="E29">
        <v>9250</v>
      </c>
      <c r="F29">
        <v>3720</v>
      </c>
      <c r="G29">
        <v>9480</v>
      </c>
      <c r="H29">
        <v>15930</v>
      </c>
      <c r="I29">
        <v>54440</v>
      </c>
      <c r="J29" s="19">
        <v>76800</v>
      </c>
    </row>
    <row r="30" spans="1:12" ht="16" thickBot="1" x14ac:dyDescent="0.25">
      <c r="A30" s="3"/>
      <c r="B30" s="60">
        <v>7140</v>
      </c>
      <c r="C30" s="61">
        <v>7140</v>
      </c>
      <c r="D30" s="61">
        <v>6990</v>
      </c>
      <c r="E30" s="61">
        <v>6900</v>
      </c>
      <c r="F30" s="61">
        <v>1940</v>
      </c>
      <c r="G30" s="61">
        <v>7140</v>
      </c>
      <c r="H30" s="61">
        <v>13550</v>
      </c>
      <c r="I30" s="61">
        <v>61350</v>
      </c>
      <c r="J30" s="62">
        <v>101000</v>
      </c>
    </row>
    <row r="31" spans="1:12" x14ac:dyDescent="0.2">
      <c r="A31" s="17" t="s">
        <v>23</v>
      </c>
      <c r="B31" s="8">
        <v>230.4</v>
      </c>
      <c r="C31" s="9">
        <v>206.1</v>
      </c>
      <c r="D31" s="9">
        <v>81.5</v>
      </c>
      <c r="E31" s="9">
        <v>82.1</v>
      </c>
      <c r="F31" s="9">
        <v>85.9</v>
      </c>
      <c r="G31" s="9">
        <v>194.6</v>
      </c>
      <c r="H31" s="9">
        <v>120.4</v>
      </c>
      <c r="I31" s="9">
        <v>242.2</v>
      </c>
      <c r="J31" s="22">
        <v>260</v>
      </c>
      <c r="K31" s="9">
        <v>0</v>
      </c>
      <c r="L31" s="9">
        <v>1000</v>
      </c>
    </row>
    <row r="32" spans="1:12" x14ac:dyDescent="0.2">
      <c r="A32" s="2"/>
      <c r="B32" s="52">
        <v>332</v>
      </c>
      <c r="C32" s="37">
        <v>305</v>
      </c>
      <c r="D32" s="37">
        <v>156</v>
      </c>
      <c r="E32" s="37">
        <v>158</v>
      </c>
      <c r="F32" s="37">
        <v>160</v>
      </c>
      <c r="G32" s="37">
        <v>285</v>
      </c>
      <c r="H32" s="37">
        <v>206</v>
      </c>
      <c r="I32" s="37">
        <v>332</v>
      </c>
      <c r="J32" s="44">
        <v>348</v>
      </c>
      <c r="K32" s="9"/>
      <c r="L32" s="9"/>
    </row>
    <row r="33" spans="1:12" x14ac:dyDescent="0.2">
      <c r="A33" s="2" t="s">
        <v>22</v>
      </c>
      <c r="B33" s="8">
        <v>369</v>
      </c>
      <c r="C33" s="9">
        <v>346</v>
      </c>
      <c r="D33" s="9">
        <v>232</v>
      </c>
      <c r="E33" s="9">
        <v>232</v>
      </c>
      <c r="F33" s="9">
        <v>203</v>
      </c>
      <c r="G33" s="9">
        <v>330</v>
      </c>
      <c r="H33" s="9">
        <v>272</v>
      </c>
      <c r="I33" s="9">
        <v>372</v>
      </c>
      <c r="J33" s="22">
        <v>383</v>
      </c>
      <c r="K33" s="9">
        <v>0</v>
      </c>
      <c r="L33" s="9">
        <v>1000</v>
      </c>
    </row>
    <row r="34" spans="1:12" x14ac:dyDescent="0.2">
      <c r="A34" s="2"/>
      <c r="B34" s="52">
        <v>351</v>
      </c>
      <c r="C34" s="37">
        <v>336</v>
      </c>
      <c r="D34" s="37">
        <v>287</v>
      </c>
      <c r="E34" s="37">
        <v>288</v>
      </c>
      <c r="F34" s="37">
        <v>263</v>
      </c>
      <c r="G34" s="37">
        <v>327</v>
      </c>
      <c r="H34" s="37">
        <v>302</v>
      </c>
      <c r="I34" s="37">
        <v>350</v>
      </c>
      <c r="J34" s="44">
        <v>359</v>
      </c>
      <c r="K34" s="9"/>
      <c r="L34" s="9"/>
    </row>
    <row r="35" spans="1:12" x14ac:dyDescent="0.2">
      <c r="A35" s="2" t="s">
        <v>24</v>
      </c>
      <c r="B35" s="6">
        <f>1608%/100</f>
        <v>0.16079999999999997</v>
      </c>
      <c r="C35" s="7">
        <f>1438%/100</f>
        <v>0.14380000000000001</v>
      </c>
      <c r="D35" s="7">
        <f>563%/100</f>
        <v>5.6299999999999996E-2</v>
      </c>
      <c r="E35" s="7">
        <f>572%/100</f>
        <v>5.7200000000000001E-2</v>
      </c>
      <c r="F35" s="7">
        <f>602%/100</f>
        <v>6.0199999999999997E-2</v>
      </c>
      <c r="G35" s="7">
        <f>1355%/100</f>
        <v>0.13550000000000001</v>
      </c>
      <c r="H35" s="23">
        <f>843%/100</f>
        <v>8.43E-2</v>
      </c>
      <c r="I35" s="23">
        <f>1692%/100</f>
        <v>0.16920000000000002</v>
      </c>
      <c r="J35" s="24">
        <f>1820%/100</f>
        <v>0.182</v>
      </c>
      <c r="K35" s="12">
        <v>0</v>
      </c>
      <c r="L35" s="12">
        <v>0.3</v>
      </c>
    </row>
    <row r="36" spans="1:12" x14ac:dyDescent="0.2">
      <c r="A36" s="2"/>
      <c r="B36" s="56">
        <f>2320%/100</f>
        <v>0.23199999999999998</v>
      </c>
      <c r="C36" s="40">
        <f>2140%/100</f>
        <v>0.214</v>
      </c>
      <c r="D36" s="40">
        <f>1090%/100</f>
        <v>0.109</v>
      </c>
      <c r="E36" s="40">
        <f>1110%/100</f>
        <v>0.111</v>
      </c>
      <c r="F36" s="40">
        <f>1120%/100</f>
        <v>0.11199999999999999</v>
      </c>
      <c r="G36" s="40">
        <f>1990%/100</f>
        <v>0.19899999999999998</v>
      </c>
      <c r="H36" s="40">
        <f>1440%/100</f>
        <v>0.14400000000000002</v>
      </c>
      <c r="I36" s="40">
        <f>2330%/100</f>
        <v>0.23300000000000001</v>
      </c>
      <c r="J36" s="47">
        <f>2440%/100</f>
        <v>0.24399999999999999</v>
      </c>
      <c r="K36" s="12"/>
      <c r="L36" s="12"/>
    </row>
    <row r="37" spans="1:12" x14ac:dyDescent="0.2">
      <c r="A37" s="2" t="s">
        <v>25</v>
      </c>
      <c r="B37" s="8">
        <v>344.6</v>
      </c>
      <c r="C37" s="9">
        <v>288.60000000000002</v>
      </c>
      <c r="D37" s="9">
        <v>68.7</v>
      </c>
      <c r="E37" s="9">
        <v>71.2</v>
      </c>
      <c r="F37" s="9">
        <v>80.599999999999994</v>
      </c>
      <c r="G37" s="9">
        <v>281.10000000000002</v>
      </c>
      <c r="H37" s="9">
        <v>130.9</v>
      </c>
      <c r="I37" s="9">
        <v>379.5</v>
      </c>
      <c r="J37" s="22">
        <v>420</v>
      </c>
      <c r="K37" s="9">
        <v>0</v>
      </c>
      <c r="L37" s="9">
        <v>1000</v>
      </c>
    </row>
    <row r="38" spans="1:12" ht="16" thickBot="1" x14ac:dyDescent="0.25">
      <c r="A38" s="2"/>
      <c r="B38" s="52">
        <v>637</v>
      </c>
      <c r="C38" s="37">
        <v>534</v>
      </c>
      <c r="D38" s="37">
        <v>150</v>
      </c>
      <c r="E38" s="37">
        <v>158</v>
      </c>
      <c r="F38" s="37">
        <v>175</v>
      </c>
      <c r="G38" s="37">
        <v>508</v>
      </c>
      <c r="H38" s="37">
        <v>278</v>
      </c>
      <c r="I38" s="37">
        <v>674</v>
      </c>
      <c r="J38" s="44">
        <v>741</v>
      </c>
      <c r="K38" s="9"/>
      <c r="L38" s="9"/>
    </row>
    <row r="39" spans="1:12" x14ac:dyDescent="0.2">
      <c r="A39" s="5" t="s">
        <v>2</v>
      </c>
      <c r="B39" s="10">
        <v>21.62</v>
      </c>
      <c r="C39" s="11">
        <v>32.450000000000003</v>
      </c>
      <c r="D39" s="11">
        <v>172.11</v>
      </c>
      <c r="E39" s="11">
        <v>100.39</v>
      </c>
      <c r="F39" s="11">
        <v>174.87</v>
      </c>
      <c r="G39" s="11">
        <v>32.46</v>
      </c>
      <c r="H39" s="11">
        <v>117.37</v>
      </c>
      <c r="I39" s="11">
        <v>5.47</v>
      </c>
      <c r="J39" s="25">
        <v>0</v>
      </c>
      <c r="K39" s="9"/>
    </row>
    <row r="40" spans="1:12" ht="16" thickBot="1" x14ac:dyDescent="0.25">
      <c r="A40" s="3"/>
      <c r="B40" s="60">
        <v>1.68</v>
      </c>
      <c r="C40" s="61">
        <v>2.69</v>
      </c>
      <c r="D40" s="61">
        <v>0</v>
      </c>
      <c r="E40" s="61">
        <v>0</v>
      </c>
      <c r="F40" s="61">
        <v>8.6999999999999993</v>
      </c>
      <c r="G40" s="61">
        <v>2.14</v>
      </c>
      <c r="H40" s="61">
        <v>19.22</v>
      </c>
      <c r="I40" s="61">
        <v>2.6</v>
      </c>
      <c r="J40" s="62">
        <v>0</v>
      </c>
      <c r="K40" s="9"/>
    </row>
    <row r="41" spans="1:12" x14ac:dyDescent="0.2">
      <c r="A41" s="2" t="s">
        <v>31</v>
      </c>
      <c r="B41" s="6">
        <v>0.78190000000000004</v>
      </c>
      <c r="C41" s="7">
        <v>0.4365</v>
      </c>
      <c r="D41" s="7">
        <v>0.11609999999999999</v>
      </c>
      <c r="E41" s="7">
        <v>0.1711</v>
      </c>
      <c r="F41" s="7">
        <v>0.13830000000000001</v>
      </c>
      <c r="G41" s="7">
        <v>0.53100000000000003</v>
      </c>
      <c r="H41" s="23">
        <v>8.3500000000000005E-2</v>
      </c>
      <c r="I41" s="23">
        <v>0.72850000000000004</v>
      </c>
      <c r="J41" s="24">
        <v>1</v>
      </c>
    </row>
    <row r="42" spans="1:12" x14ac:dyDescent="0.2">
      <c r="A42" s="2"/>
      <c r="B42" s="56">
        <v>0.14099999999999999</v>
      </c>
      <c r="C42" s="40">
        <v>0.23100000000000001</v>
      </c>
      <c r="D42" s="40">
        <v>0.11</v>
      </c>
      <c r="E42" s="40">
        <v>0.153</v>
      </c>
      <c r="F42" s="40">
        <v>0.13</v>
      </c>
      <c r="G42" s="40">
        <v>0.17499999999999999</v>
      </c>
      <c r="H42" s="40">
        <v>0.11</v>
      </c>
      <c r="I42" s="40">
        <v>0.183</v>
      </c>
      <c r="J42" s="47">
        <v>0</v>
      </c>
    </row>
    <row r="43" spans="1:12" x14ac:dyDescent="0.2">
      <c r="A43" s="2" t="s">
        <v>32</v>
      </c>
      <c r="B43" s="6">
        <v>0.40400000000000003</v>
      </c>
      <c r="C43" s="7">
        <v>0.40799999999999997</v>
      </c>
      <c r="D43" s="7">
        <v>0.182</v>
      </c>
      <c r="E43" s="7">
        <v>0.26100000000000001</v>
      </c>
      <c r="F43" s="7">
        <v>0.24099999999999999</v>
      </c>
      <c r="G43" s="7">
        <v>0.34300000000000003</v>
      </c>
      <c r="H43" s="23">
        <v>0.59899999999999998</v>
      </c>
      <c r="I43" s="23">
        <v>0.82399999999999995</v>
      </c>
      <c r="J43" s="24">
        <v>1</v>
      </c>
    </row>
    <row r="44" spans="1:12" x14ac:dyDescent="0.2">
      <c r="A44" s="2"/>
      <c r="B44" s="56">
        <v>0.24</v>
      </c>
      <c r="C44" s="40">
        <v>0.23300000000000001</v>
      </c>
      <c r="D44" s="40">
        <v>0.14399999999999999</v>
      </c>
      <c r="E44" s="40">
        <v>0.185</v>
      </c>
      <c r="F44" s="40">
        <v>0.17100000000000001</v>
      </c>
      <c r="G44" s="40">
        <v>0.22600000000000001</v>
      </c>
      <c r="H44" s="40">
        <v>0.23100000000000001</v>
      </c>
      <c r="I44" s="40">
        <v>0.161</v>
      </c>
      <c r="J44" s="47">
        <v>0</v>
      </c>
    </row>
    <row r="45" spans="1:12" x14ac:dyDescent="0.2">
      <c r="A45" s="2" t="s">
        <v>33</v>
      </c>
      <c r="B45" s="32">
        <v>9.3000000000000007</v>
      </c>
      <c r="C45" s="33">
        <v>10.51</v>
      </c>
      <c r="D45" s="33">
        <v>9.18</v>
      </c>
      <c r="E45" s="33">
        <v>9.16</v>
      </c>
      <c r="F45" s="33">
        <v>22.3</v>
      </c>
      <c r="G45" s="33">
        <v>9.4700000000000006</v>
      </c>
      <c r="H45" s="34">
        <v>21.59</v>
      </c>
      <c r="I45" s="34">
        <v>9.9499999999999993</v>
      </c>
      <c r="J45" s="35">
        <v>13.4</v>
      </c>
    </row>
    <row r="46" spans="1:12" x14ac:dyDescent="0.2">
      <c r="A46" s="2"/>
      <c r="B46" s="57">
        <v>7.23</v>
      </c>
      <c r="C46" s="41">
        <v>7.22</v>
      </c>
      <c r="D46" s="41">
        <v>8.33</v>
      </c>
      <c r="E46" s="41">
        <v>8.3000000000000007</v>
      </c>
      <c r="F46" s="41">
        <v>1.7</v>
      </c>
      <c r="G46" s="41">
        <v>7.58</v>
      </c>
      <c r="H46" s="41">
        <v>2.99</v>
      </c>
      <c r="I46" s="41">
        <v>7.06</v>
      </c>
      <c r="J46" s="48">
        <v>9.81</v>
      </c>
    </row>
    <row r="47" spans="1:12" x14ac:dyDescent="0.2">
      <c r="A47" s="2" t="s">
        <v>34</v>
      </c>
      <c r="B47" s="58">
        <v>0.15190000000000001</v>
      </c>
      <c r="C47" s="31">
        <v>0.17480000000000001</v>
      </c>
      <c r="D47" s="31">
        <v>0.68679999999999997</v>
      </c>
      <c r="E47" s="31">
        <v>0.40060000000000001</v>
      </c>
      <c r="F47" s="31">
        <v>0.53790000000000004</v>
      </c>
      <c r="G47" s="31">
        <v>0.21260000000000001</v>
      </c>
      <c r="H47" s="31">
        <v>0.50139999999999996</v>
      </c>
      <c r="I47" s="31">
        <v>1.9800000000000002E-2</v>
      </c>
      <c r="J47" s="42">
        <v>0</v>
      </c>
      <c r="K47" s="31">
        <v>0.2</v>
      </c>
      <c r="L47" s="31">
        <v>0.6</v>
      </c>
    </row>
    <row r="48" spans="1:12" ht="16" thickBot="1" x14ac:dyDescent="0.25">
      <c r="A48" s="2"/>
      <c r="B48" s="51">
        <v>1.1050000000000001E-2</v>
      </c>
      <c r="C48" s="36">
        <v>1.0189999999999999E-2</v>
      </c>
      <c r="D48" s="36">
        <v>0</v>
      </c>
      <c r="E48" s="36">
        <v>0</v>
      </c>
      <c r="F48" s="36">
        <v>4.1999999999999997E-3</v>
      </c>
      <c r="G48" s="36">
        <v>1.2109999999999999E-2</v>
      </c>
      <c r="H48" s="36">
        <v>5.5149999999999998E-2</v>
      </c>
      <c r="I48" s="36">
        <v>1.119E-2</v>
      </c>
      <c r="J48" s="43">
        <v>0</v>
      </c>
    </row>
    <row r="49" spans="1:12" x14ac:dyDescent="0.2">
      <c r="A49" s="5" t="s">
        <v>21</v>
      </c>
      <c r="B49" s="66">
        <v>39.950000000000003</v>
      </c>
      <c r="C49" s="67">
        <v>45.97</v>
      </c>
      <c r="D49" s="67">
        <v>180.62</v>
      </c>
      <c r="E49" s="67">
        <v>105.36</v>
      </c>
      <c r="F49" s="67">
        <v>141.46</v>
      </c>
      <c r="G49" s="67">
        <v>55.91</v>
      </c>
      <c r="H49" s="67">
        <v>131.87</v>
      </c>
      <c r="I49" s="67">
        <v>5.22</v>
      </c>
      <c r="J49" s="68">
        <v>0</v>
      </c>
      <c r="K49" s="29">
        <v>30</v>
      </c>
      <c r="L49" s="29">
        <v>185</v>
      </c>
    </row>
    <row r="50" spans="1:12" ht="16" thickBot="1" x14ac:dyDescent="0.25">
      <c r="A50" s="3"/>
      <c r="B50" s="59">
        <v>2.91</v>
      </c>
      <c r="C50" s="49">
        <v>2.68</v>
      </c>
      <c r="D50" s="49">
        <v>0</v>
      </c>
      <c r="E50" s="49">
        <v>0</v>
      </c>
      <c r="F50" s="49">
        <v>1.1000000000000001</v>
      </c>
      <c r="G50" s="49">
        <v>3.18</v>
      </c>
      <c r="H50" s="49">
        <v>14.51</v>
      </c>
      <c r="I50" s="49">
        <v>2.94</v>
      </c>
      <c r="J50" s="50">
        <v>0</v>
      </c>
    </row>
  </sheetData>
  <conditionalFormatting sqref="B29:J29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:J41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:J43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:J45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9:K39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L3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L5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L7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L9">
    <cfRule type="colorScale" priority="128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11:L11">
    <cfRule type="colorScale" priority="130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13:L13">
    <cfRule type="colorScale" priority="132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15:L15">
    <cfRule type="colorScale" priority="114">
      <colorScale>
        <cfvo type="min"/>
        <cfvo type="num" val="5"/>
        <cfvo type="num" val="10"/>
        <color rgb="FF63BE7B"/>
        <color rgb="FFFFEB84"/>
        <color rgb="FFF8696B"/>
      </colorScale>
    </cfRule>
  </conditionalFormatting>
  <conditionalFormatting sqref="B17:L17">
    <cfRule type="colorScale" priority="116">
      <colorScale>
        <cfvo type="min"/>
        <cfvo type="num" val="12.5"/>
        <cfvo type="num" val="25"/>
        <color rgb="FF63BE7B"/>
        <color rgb="FFFFEB84"/>
        <color rgb="FFF8696B"/>
      </colorScale>
    </cfRule>
  </conditionalFormatting>
  <conditionalFormatting sqref="B19:L19">
    <cfRule type="colorScale" priority="118">
      <colorScale>
        <cfvo type="min"/>
        <cfvo type="percent" val="50"/>
        <cfvo type="num" val="10"/>
        <color rgb="FF63BE7B"/>
        <color rgb="FFFFEB84"/>
        <color rgb="FFF8696B"/>
      </colorScale>
    </cfRule>
  </conditionalFormatting>
  <conditionalFormatting sqref="B21:L21">
    <cfRule type="colorScale" priority="120">
      <colorScale>
        <cfvo type="min"/>
        <cfvo type="percent" val="50"/>
        <cfvo type="num" val="100"/>
        <color rgb="FF63BE7B"/>
        <color rgb="FFFFEB84"/>
        <color rgb="FFF8696B"/>
      </colorScale>
    </cfRule>
  </conditionalFormatting>
  <conditionalFormatting sqref="B23:L23">
    <cfRule type="colorScale" priority="122">
      <colorScale>
        <cfvo type="min"/>
        <cfvo type="percent" val="50"/>
        <cfvo type="num" val="50"/>
        <color rgb="FF63BE7B"/>
        <color rgb="FFFFEB84"/>
        <color rgb="FFF8696B"/>
      </colorScale>
    </cfRule>
  </conditionalFormatting>
  <conditionalFormatting sqref="B25:L25">
    <cfRule type="colorScale" priority="124">
      <colorScale>
        <cfvo type="min"/>
        <cfvo type="percent" val="50"/>
        <cfvo type="num" val="50"/>
        <color rgb="FF63BE7B"/>
        <color rgb="FFFFEB84"/>
        <color rgb="FFF8696B"/>
      </colorScale>
    </cfRule>
  </conditionalFormatting>
  <conditionalFormatting sqref="B27:L27">
    <cfRule type="colorScale" priority="126">
      <colorScale>
        <cfvo type="min"/>
        <cfvo type="num" val="50"/>
        <cfvo type="num" val="100"/>
        <color rgb="FF63BE7B"/>
        <color rgb="FFFFEB84"/>
        <color rgb="FFF8696B"/>
      </colorScale>
    </cfRule>
  </conditionalFormatting>
  <conditionalFormatting sqref="B31:L31">
    <cfRule type="colorScale" priority="5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33:L33">
    <cfRule type="colorScale" priority="6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35:L35">
    <cfRule type="colorScale" priority="7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37:L37">
    <cfRule type="colorScale" priority="8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47:L47">
    <cfRule type="colorScale" priority="143">
      <colorScale>
        <cfvo type="min"/>
        <cfvo type="percent" val="50"/>
        <cfvo type="num" val="0.6"/>
        <color rgb="FFF8696B"/>
        <color rgb="FFFFEB84"/>
        <color rgb="FF63BE7B"/>
      </colorScale>
    </cfRule>
  </conditionalFormatting>
  <conditionalFormatting sqref="B49:L4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4"/>
  <sheetViews>
    <sheetView topLeftCell="A2" zoomScale="85" zoomScaleNormal="85" workbookViewId="0">
      <pane ySplit="1" topLeftCell="A3" activePane="bottomLeft" state="frozen"/>
      <selection activeCell="A2" sqref="A2"/>
      <selection pane="bottomLeft" activeCell="L2" sqref="L2:M2"/>
    </sheetView>
  </sheetViews>
  <sheetFormatPr baseColWidth="10" defaultColWidth="10.83203125" defaultRowHeight="15" x14ac:dyDescent="0.2"/>
  <cols>
    <col min="1" max="1" width="34.5" bestFit="1" customWidth="1"/>
    <col min="2" max="11" width="13" customWidth="1"/>
  </cols>
  <sheetData>
    <row r="1" spans="1:13" hidden="1" x14ac:dyDescent="0.2">
      <c r="A1" s="4" t="s">
        <v>0</v>
      </c>
      <c r="B1" s="1" t="s">
        <v>4</v>
      </c>
      <c r="C1" s="1" t="s">
        <v>3</v>
      </c>
      <c r="D1" s="1" t="s">
        <v>5</v>
      </c>
      <c r="E1" s="1" t="s">
        <v>26</v>
      </c>
      <c r="F1" s="1" t="s">
        <v>30</v>
      </c>
      <c r="G1" s="1" t="s">
        <v>7</v>
      </c>
      <c r="H1" s="1" t="s">
        <v>8</v>
      </c>
      <c r="I1" s="1" t="s">
        <v>6</v>
      </c>
      <c r="J1" s="1" t="s">
        <v>9</v>
      </c>
      <c r="K1" s="18"/>
    </row>
    <row r="2" spans="1:13" ht="49" thickBot="1" x14ac:dyDescent="0.25">
      <c r="A2" s="74" t="s">
        <v>38</v>
      </c>
      <c r="B2" s="69" t="s">
        <v>39</v>
      </c>
      <c r="C2" s="69" t="s">
        <v>40</v>
      </c>
      <c r="D2" s="69" t="s">
        <v>41</v>
      </c>
      <c r="E2" s="70" t="s">
        <v>42</v>
      </c>
      <c r="F2" s="71" t="s">
        <v>43</v>
      </c>
      <c r="G2" s="69" t="s">
        <v>44</v>
      </c>
      <c r="H2" s="69" t="s">
        <v>45</v>
      </c>
      <c r="I2" s="72" t="s">
        <v>36</v>
      </c>
      <c r="J2" s="72" t="s">
        <v>27</v>
      </c>
      <c r="K2" s="73" t="s">
        <v>37</v>
      </c>
      <c r="L2" s="75" t="s">
        <v>46</v>
      </c>
      <c r="M2" s="75" t="s">
        <v>47</v>
      </c>
    </row>
    <row r="3" spans="1:13" x14ac:dyDescent="0.2">
      <c r="A3" s="5" t="s">
        <v>1</v>
      </c>
      <c r="B3" s="26">
        <v>3.0920000000000001</v>
      </c>
      <c r="C3" s="27">
        <v>2.9660000000000002</v>
      </c>
      <c r="D3" s="27">
        <v>1.1819999999999999</v>
      </c>
      <c r="E3" s="27">
        <v>1.2090000000000001</v>
      </c>
      <c r="F3" s="27">
        <v>1.1819999999999999</v>
      </c>
      <c r="G3" s="27">
        <v>0.90700000000000003</v>
      </c>
      <c r="H3" s="27">
        <v>1.6619999999999999</v>
      </c>
      <c r="I3" s="27">
        <v>1.0349999999999999</v>
      </c>
      <c r="J3" s="27">
        <v>3.2269999999999999</v>
      </c>
      <c r="K3" s="28">
        <v>4.34</v>
      </c>
      <c r="L3">
        <v>0</v>
      </c>
      <c r="M3">
        <v>5</v>
      </c>
    </row>
    <row r="4" spans="1:13" x14ac:dyDescent="0.2">
      <c r="A4" s="2"/>
      <c r="B4" s="51">
        <v>0.91</v>
      </c>
      <c r="C4" s="36">
        <v>1.0329999999999999</v>
      </c>
      <c r="D4" s="36">
        <v>0.121</v>
      </c>
      <c r="E4" s="36">
        <v>0.14699999999999999</v>
      </c>
      <c r="F4" s="36">
        <v>0.12</v>
      </c>
      <c r="G4" s="36">
        <v>0.312</v>
      </c>
      <c r="H4" s="36">
        <v>0.66400000000000003</v>
      </c>
      <c r="I4" s="36">
        <v>0.46899999999999997</v>
      </c>
      <c r="J4" s="36">
        <v>0.98599999999999999</v>
      </c>
      <c r="K4" s="43">
        <v>1.69</v>
      </c>
    </row>
    <row r="5" spans="1:13" x14ac:dyDescent="0.2">
      <c r="A5" s="2" t="s">
        <v>10</v>
      </c>
      <c r="B5" s="8">
        <v>505.2</v>
      </c>
      <c r="C5" s="9">
        <v>489.8</v>
      </c>
      <c r="D5" s="9">
        <v>102.2</v>
      </c>
      <c r="E5" s="9">
        <v>102.9</v>
      </c>
      <c r="F5" s="9">
        <v>102.3</v>
      </c>
      <c r="G5" s="9">
        <v>33.6</v>
      </c>
      <c r="H5" s="9">
        <v>164.9</v>
      </c>
      <c r="I5" s="9">
        <v>81</v>
      </c>
      <c r="J5" s="9">
        <v>554.6</v>
      </c>
      <c r="K5" s="22">
        <v>3090</v>
      </c>
      <c r="L5">
        <v>0</v>
      </c>
      <c r="M5">
        <v>1000</v>
      </c>
    </row>
    <row r="6" spans="1:13" x14ac:dyDescent="0.2">
      <c r="A6" s="2"/>
      <c r="B6" s="52">
        <v>271.39999999999998</v>
      </c>
      <c r="C6" s="37">
        <v>268.8</v>
      </c>
      <c r="D6" s="37">
        <v>35.1</v>
      </c>
      <c r="E6" s="37">
        <v>34.9</v>
      </c>
      <c r="F6" s="37">
        <v>35</v>
      </c>
      <c r="G6" s="37">
        <v>21.8</v>
      </c>
      <c r="H6" s="37">
        <v>93.6</v>
      </c>
      <c r="I6" s="37">
        <v>49.6</v>
      </c>
      <c r="J6" s="37">
        <v>282.2</v>
      </c>
      <c r="K6" s="44">
        <v>3500</v>
      </c>
    </row>
    <row r="7" spans="1:13" x14ac:dyDescent="0.2">
      <c r="A7" s="2" t="s">
        <v>11</v>
      </c>
      <c r="B7" s="2">
        <v>2590</v>
      </c>
      <c r="C7">
        <v>2630</v>
      </c>
      <c r="D7">
        <v>1350</v>
      </c>
      <c r="E7">
        <v>1430</v>
      </c>
      <c r="F7">
        <v>1350</v>
      </c>
      <c r="G7">
        <v>1200</v>
      </c>
      <c r="H7">
        <v>1800</v>
      </c>
      <c r="I7">
        <v>1510</v>
      </c>
      <c r="J7">
        <v>2780</v>
      </c>
      <c r="K7" s="19">
        <v>6140</v>
      </c>
      <c r="L7">
        <v>400</v>
      </c>
      <c r="M7">
        <v>3000</v>
      </c>
    </row>
    <row r="8" spans="1:13" ht="16" thickBot="1" x14ac:dyDescent="0.25">
      <c r="A8" s="3"/>
      <c r="B8" s="60">
        <v>667.3</v>
      </c>
      <c r="C8" s="61">
        <v>713.8</v>
      </c>
      <c r="D8" s="61">
        <v>52.8</v>
      </c>
      <c r="E8" s="61">
        <v>144.4</v>
      </c>
      <c r="F8" s="61">
        <v>52.2</v>
      </c>
      <c r="G8" s="61">
        <v>115.9</v>
      </c>
      <c r="H8" s="61">
        <v>336.4</v>
      </c>
      <c r="I8" s="61">
        <v>245</v>
      </c>
      <c r="J8" s="61">
        <v>750.5</v>
      </c>
      <c r="K8" s="62">
        <v>4910</v>
      </c>
    </row>
    <row r="9" spans="1:13" x14ac:dyDescent="0.2">
      <c r="A9" s="5" t="s">
        <v>12</v>
      </c>
      <c r="B9" s="13">
        <v>33</v>
      </c>
      <c r="C9" s="14">
        <v>33.9</v>
      </c>
      <c r="D9" s="14">
        <v>42.5</v>
      </c>
      <c r="E9" s="14">
        <v>40.1</v>
      </c>
      <c r="F9" s="14">
        <v>42.5</v>
      </c>
      <c r="G9" s="14">
        <v>41</v>
      </c>
      <c r="H9" s="14">
        <v>37.299999999999997</v>
      </c>
      <c r="I9" s="14">
        <v>39.299999999999997</v>
      </c>
      <c r="J9" s="14">
        <v>29.5</v>
      </c>
      <c r="K9" s="20">
        <v>38.200000000000003</v>
      </c>
      <c r="L9">
        <v>10</v>
      </c>
      <c r="M9">
        <v>100</v>
      </c>
    </row>
    <row r="10" spans="1:13" x14ac:dyDescent="0.2">
      <c r="A10" s="2"/>
      <c r="B10" s="53">
        <v>6.77</v>
      </c>
      <c r="C10" s="38">
        <v>6.73</v>
      </c>
      <c r="D10" s="38">
        <v>7.07</v>
      </c>
      <c r="E10" s="38">
        <v>5.18</v>
      </c>
      <c r="F10" s="38">
        <v>7.04</v>
      </c>
      <c r="G10" s="38">
        <v>5.43</v>
      </c>
      <c r="H10" s="38">
        <v>3.63</v>
      </c>
      <c r="I10" s="38">
        <v>4.42</v>
      </c>
      <c r="J10" s="38">
        <v>8.51</v>
      </c>
      <c r="K10" s="45">
        <v>10</v>
      </c>
    </row>
    <row r="11" spans="1:13" x14ac:dyDescent="0.2">
      <c r="A11" s="2" t="s">
        <v>13</v>
      </c>
      <c r="B11" s="15">
        <v>7.21</v>
      </c>
      <c r="C11" s="16">
        <v>6.57</v>
      </c>
      <c r="D11" s="16">
        <v>5.25</v>
      </c>
      <c r="E11" s="16">
        <v>5.41</v>
      </c>
      <c r="F11" s="16">
        <v>5.3</v>
      </c>
      <c r="G11" s="16">
        <v>3.83</v>
      </c>
      <c r="H11" s="16">
        <v>5.84</v>
      </c>
      <c r="I11" s="16">
        <v>5.0199999999999996</v>
      </c>
      <c r="J11" s="16">
        <v>4.45</v>
      </c>
      <c r="K11" s="21">
        <v>72.7</v>
      </c>
      <c r="L11">
        <v>10</v>
      </c>
      <c r="M11">
        <v>100</v>
      </c>
    </row>
    <row r="12" spans="1:13" x14ac:dyDescent="0.2">
      <c r="A12" s="2"/>
      <c r="B12" s="53">
        <v>5.25</v>
      </c>
      <c r="C12" s="38">
        <v>4.68</v>
      </c>
      <c r="D12" s="38">
        <v>5.04</v>
      </c>
      <c r="E12" s="38">
        <v>5.15</v>
      </c>
      <c r="F12" s="38">
        <v>5.07</v>
      </c>
      <c r="G12" s="38">
        <v>4.1100000000000003</v>
      </c>
      <c r="H12" s="38">
        <v>4.29</v>
      </c>
      <c r="I12" s="38">
        <v>4.8899999999999997</v>
      </c>
      <c r="J12" s="38">
        <v>3.27</v>
      </c>
      <c r="K12" s="45">
        <v>36.5</v>
      </c>
    </row>
    <row r="13" spans="1:13" hidden="1" x14ac:dyDescent="0.2">
      <c r="A13" s="2" t="s">
        <v>28</v>
      </c>
      <c r="B13" s="15">
        <v>5.34</v>
      </c>
      <c r="C13" s="16">
        <v>4.9400000000000004</v>
      </c>
      <c r="D13" s="16">
        <v>4.26</v>
      </c>
      <c r="E13" s="16">
        <v>4.37</v>
      </c>
      <c r="F13" s="16">
        <v>4.3</v>
      </c>
      <c r="G13" s="16">
        <v>3.27</v>
      </c>
      <c r="H13" s="16">
        <v>4.3499999999999996</v>
      </c>
      <c r="I13" s="16">
        <v>4.09</v>
      </c>
      <c r="J13" s="16">
        <v>3.41</v>
      </c>
      <c r="K13" s="21">
        <v>70.2</v>
      </c>
      <c r="L13">
        <v>10</v>
      </c>
      <c r="M13">
        <v>100</v>
      </c>
    </row>
    <row r="14" spans="1:13" ht="16" hidden="1" thickBot="1" x14ac:dyDescent="0.25">
      <c r="A14" s="3"/>
      <c r="B14" s="63">
        <v>4.18</v>
      </c>
      <c r="C14" s="64">
        <v>3.85</v>
      </c>
      <c r="D14" s="64">
        <v>4.46</v>
      </c>
      <c r="E14" s="64">
        <v>4.57</v>
      </c>
      <c r="F14" s="64">
        <v>4.49</v>
      </c>
      <c r="G14" s="64">
        <v>3.73</v>
      </c>
      <c r="H14" s="64">
        <v>3.7</v>
      </c>
      <c r="I14" s="64">
        <v>4.4400000000000004</v>
      </c>
      <c r="J14" s="64">
        <v>3.05</v>
      </c>
      <c r="K14" s="65">
        <v>38</v>
      </c>
    </row>
    <row r="15" spans="1:13" x14ac:dyDescent="0.2">
      <c r="A15" s="2" t="s">
        <v>14</v>
      </c>
      <c r="B15" s="2">
        <v>29.8</v>
      </c>
      <c r="C15">
        <v>29.6</v>
      </c>
      <c r="D15">
        <v>20.5</v>
      </c>
      <c r="E15">
        <v>31.8</v>
      </c>
      <c r="F15">
        <v>20.5</v>
      </c>
      <c r="G15">
        <v>30.1</v>
      </c>
      <c r="H15">
        <v>30.7</v>
      </c>
      <c r="I15">
        <v>33.5</v>
      </c>
      <c r="J15">
        <v>46</v>
      </c>
      <c r="K15" s="19">
        <v>54.2</v>
      </c>
      <c r="L15">
        <v>0</v>
      </c>
      <c r="M15">
        <v>10</v>
      </c>
    </row>
    <row r="16" spans="1:13" x14ac:dyDescent="0.2">
      <c r="A16" s="2"/>
      <c r="B16" s="54">
        <v>8.0500000000000007</v>
      </c>
      <c r="C16" s="39">
        <v>7.86</v>
      </c>
      <c r="D16" s="39">
        <v>5.49</v>
      </c>
      <c r="E16" s="39">
        <v>10.35</v>
      </c>
      <c r="F16" s="39">
        <v>5.49</v>
      </c>
      <c r="G16" s="39">
        <v>8.94</v>
      </c>
      <c r="H16" s="39">
        <v>8.3000000000000007</v>
      </c>
      <c r="I16" s="39">
        <v>10.46</v>
      </c>
      <c r="J16" s="39">
        <v>14.75</v>
      </c>
      <c r="K16" s="46">
        <v>21.7</v>
      </c>
    </row>
    <row r="17" spans="1:13" x14ac:dyDescent="0.2">
      <c r="A17" s="2" t="s">
        <v>15</v>
      </c>
      <c r="B17" s="2">
        <v>237</v>
      </c>
      <c r="C17">
        <v>238</v>
      </c>
      <c r="D17">
        <v>199</v>
      </c>
      <c r="E17">
        <v>276</v>
      </c>
      <c r="F17">
        <v>199</v>
      </c>
      <c r="G17">
        <v>267</v>
      </c>
      <c r="H17">
        <v>238</v>
      </c>
      <c r="I17">
        <v>297</v>
      </c>
      <c r="J17">
        <v>374</v>
      </c>
      <c r="K17" s="19">
        <v>388</v>
      </c>
      <c r="L17">
        <v>0</v>
      </c>
      <c r="M17">
        <v>25</v>
      </c>
    </row>
    <row r="18" spans="1:13" x14ac:dyDescent="0.2">
      <c r="A18" s="2"/>
      <c r="B18" s="52">
        <v>65.599999999999994</v>
      </c>
      <c r="C18" s="37">
        <v>65.900000000000006</v>
      </c>
      <c r="D18" s="37">
        <v>58.7</v>
      </c>
      <c r="E18" s="37">
        <v>90.8</v>
      </c>
      <c r="F18" s="37">
        <v>58.7</v>
      </c>
      <c r="G18" s="37">
        <v>79.8</v>
      </c>
      <c r="H18" s="37">
        <v>65.8</v>
      </c>
      <c r="I18" s="37">
        <v>101.8</v>
      </c>
      <c r="J18" s="37">
        <v>145.4</v>
      </c>
      <c r="K18" s="44">
        <v>156</v>
      </c>
    </row>
    <row r="19" spans="1:13" x14ac:dyDescent="0.2">
      <c r="A19" s="2" t="s">
        <v>16</v>
      </c>
      <c r="B19" s="55">
        <v>12.64</v>
      </c>
      <c r="C19" s="29">
        <v>11.74</v>
      </c>
      <c r="D19" s="29">
        <v>4.07</v>
      </c>
      <c r="E19" s="29">
        <v>5.48</v>
      </c>
      <c r="F19" s="29">
        <v>4.07</v>
      </c>
      <c r="G19" s="29">
        <v>6.17</v>
      </c>
      <c r="H19" s="29">
        <v>9.82</v>
      </c>
      <c r="I19" s="29">
        <v>5.09</v>
      </c>
      <c r="J19" s="29">
        <v>15.91</v>
      </c>
      <c r="K19" s="30">
        <v>58.1</v>
      </c>
      <c r="L19">
        <v>0</v>
      </c>
      <c r="M19">
        <v>10</v>
      </c>
    </row>
    <row r="20" spans="1:13" x14ac:dyDescent="0.2">
      <c r="A20" s="2"/>
      <c r="B20" s="54">
        <v>8.14</v>
      </c>
      <c r="C20" s="39">
        <v>7.59</v>
      </c>
      <c r="D20" s="39">
        <v>2.4500000000000002</v>
      </c>
      <c r="E20" s="39">
        <v>3.45</v>
      </c>
      <c r="F20" s="39">
        <v>2.4500000000000002</v>
      </c>
      <c r="G20" s="39">
        <v>4.1100000000000003</v>
      </c>
      <c r="H20" s="39">
        <v>6.48</v>
      </c>
      <c r="I20" s="39">
        <v>3.01</v>
      </c>
      <c r="J20" s="39">
        <v>10.25</v>
      </c>
      <c r="K20" s="46">
        <v>73.400000000000006</v>
      </c>
    </row>
    <row r="21" spans="1:13" x14ac:dyDescent="0.2">
      <c r="A21" s="2" t="s">
        <v>17</v>
      </c>
      <c r="B21" s="55">
        <v>31.68</v>
      </c>
      <c r="C21" s="29">
        <v>31.98</v>
      </c>
      <c r="D21" s="29">
        <v>9.76</v>
      </c>
      <c r="E21" s="29">
        <v>11.17</v>
      </c>
      <c r="F21" s="29">
        <v>9.77</v>
      </c>
      <c r="G21" s="29">
        <v>13.53</v>
      </c>
      <c r="H21" s="29">
        <v>25.68</v>
      </c>
      <c r="I21" s="29">
        <v>13.11</v>
      </c>
      <c r="J21" s="29">
        <v>56.86</v>
      </c>
      <c r="K21" s="30">
        <v>174</v>
      </c>
      <c r="L21">
        <v>0</v>
      </c>
      <c r="M21">
        <v>100</v>
      </c>
    </row>
    <row r="22" spans="1:13" x14ac:dyDescent="0.2">
      <c r="A22" s="2"/>
      <c r="B22" s="54">
        <v>19.13</v>
      </c>
      <c r="C22" s="39">
        <v>19.12</v>
      </c>
      <c r="D22" s="39">
        <v>6.09</v>
      </c>
      <c r="E22" s="39">
        <v>6.73</v>
      </c>
      <c r="F22" s="39">
        <v>6.09</v>
      </c>
      <c r="G22" s="39">
        <v>8.1199999999999992</v>
      </c>
      <c r="H22" s="39">
        <v>14.97</v>
      </c>
      <c r="I22" s="39">
        <v>7.22</v>
      </c>
      <c r="J22" s="39">
        <v>34.53</v>
      </c>
      <c r="K22" s="46">
        <v>201</v>
      </c>
    </row>
    <row r="23" spans="1:13" x14ac:dyDescent="0.2">
      <c r="A23" s="2" t="s">
        <v>18</v>
      </c>
      <c r="B23" s="55">
        <v>9.6300000000000008</v>
      </c>
      <c r="C23" s="29">
        <v>10.130000000000001</v>
      </c>
      <c r="D23" s="29">
        <v>12.54</v>
      </c>
      <c r="E23" s="29">
        <v>11.58</v>
      </c>
      <c r="F23" s="29">
        <v>12.54</v>
      </c>
      <c r="G23" s="29">
        <v>10.48</v>
      </c>
      <c r="H23" s="29">
        <v>9.7799999999999994</v>
      </c>
      <c r="I23" s="29">
        <v>10.93</v>
      </c>
      <c r="J23" s="29">
        <v>8.9700000000000006</v>
      </c>
      <c r="K23" s="30">
        <v>6.82</v>
      </c>
      <c r="L23">
        <v>0</v>
      </c>
      <c r="M23">
        <v>50</v>
      </c>
    </row>
    <row r="24" spans="1:13" x14ac:dyDescent="0.2">
      <c r="A24" s="2"/>
      <c r="B24" s="54">
        <v>7.05</v>
      </c>
      <c r="C24" s="39">
        <v>7.42</v>
      </c>
      <c r="D24" s="39">
        <v>9.23</v>
      </c>
      <c r="E24" s="39">
        <v>8.4700000000000006</v>
      </c>
      <c r="F24" s="39">
        <v>9.23</v>
      </c>
      <c r="G24" s="39">
        <v>7.61</v>
      </c>
      <c r="H24" s="39">
        <v>7.13</v>
      </c>
      <c r="I24" s="39">
        <v>8.01</v>
      </c>
      <c r="J24" s="39">
        <v>6.63</v>
      </c>
      <c r="K24" s="46">
        <v>5.71</v>
      </c>
    </row>
    <row r="25" spans="1:13" x14ac:dyDescent="0.2">
      <c r="A25" s="2" t="s">
        <v>19</v>
      </c>
      <c r="B25" s="2">
        <v>52.6</v>
      </c>
      <c r="C25">
        <v>53.8</v>
      </c>
      <c r="D25">
        <v>57.7</v>
      </c>
      <c r="E25">
        <v>56.4</v>
      </c>
      <c r="F25">
        <v>57.7</v>
      </c>
      <c r="G25">
        <v>50.1</v>
      </c>
      <c r="H25">
        <v>52.7</v>
      </c>
      <c r="I25">
        <v>51.6</v>
      </c>
      <c r="J25">
        <v>51.5</v>
      </c>
      <c r="K25" s="19">
        <v>50.2</v>
      </c>
      <c r="L25">
        <v>0</v>
      </c>
      <c r="M25">
        <v>50</v>
      </c>
    </row>
    <row r="26" spans="1:13" x14ac:dyDescent="0.2">
      <c r="A26" s="2"/>
      <c r="B26" s="54">
        <v>22.6</v>
      </c>
      <c r="C26" s="39">
        <v>23.8</v>
      </c>
      <c r="D26" s="39">
        <v>26.9</v>
      </c>
      <c r="E26" s="39">
        <v>23.9</v>
      </c>
      <c r="F26" s="39">
        <v>26.9</v>
      </c>
      <c r="G26" s="39">
        <v>21.2</v>
      </c>
      <c r="H26" s="39">
        <v>22.5</v>
      </c>
      <c r="I26" s="39">
        <v>22.3</v>
      </c>
      <c r="J26" s="39">
        <v>21.8</v>
      </c>
      <c r="K26" s="46">
        <v>17.8</v>
      </c>
    </row>
    <row r="27" spans="1:13" x14ac:dyDescent="0.2">
      <c r="A27" s="2" t="s">
        <v>20</v>
      </c>
      <c r="B27" s="8">
        <v>470.2</v>
      </c>
      <c r="C27" s="9">
        <v>279.3</v>
      </c>
      <c r="D27" s="9">
        <v>44.9</v>
      </c>
      <c r="E27" s="9">
        <v>58.8</v>
      </c>
      <c r="F27" s="9">
        <v>44.8</v>
      </c>
      <c r="G27" s="9">
        <v>188.7</v>
      </c>
      <c r="H27" s="9">
        <v>470.2</v>
      </c>
      <c r="I27" s="9">
        <v>27.8</v>
      </c>
      <c r="J27" s="9">
        <v>364.5</v>
      </c>
      <c r="K27" s="22">
        <v>707</v>
      </c>
      <c r="L27">
        <v>0</v>
      </c>
      <c r="M27">
        <v>100</v>
      </c>
    </row>
    <row r="28" spans="1:13" x14ac:dyDescent="0.2">
      <c r="A28" s="2"/>
      <c r="B28" s="52">
        <v>680.6</v>
      </c>
      <c r="C28" s="37">
        <v>338.3</v>
      </c>
      <c r="D28" s="37">
        <v>45</v>
      </c>
      <c r="E28" s="37">
        <v>67.8</v>
      </c>
      <c r="F28" s="37">
        <v>44.7</v>
      </c>
      <c r="G28" s="37">
        <v>220.6</v>
      </c>
      <c r="H28" s="37">
        <v>720</v>
      </c>
      <c r="I28" s="37">
        <v>39.799999999999997</v>
      </c>
      <c r="J28" s="37">
        <v>472.3</v>
      </c>
      <c r="K28" s="44">
        <v>982</v>
      </c>
    </row>
    <row r="29" spans="1:13" x14ac:dyDescent="0.2">
      <c r="A29" s="2" t="s">
        <v>29</v>
      </c>
      <c r="B29" s="2">
        <v>9370</v>
      </c>
      <c r="C29">
        <v>9390</v>
      </c>
      <c r="D29">
        <v>9370</v>
      </c>
      <c r="E29">
        <v>9490</v>
      </c>
      <c r="F29">
        <v>9360</v>
      </c>
      <c r="G29">
        <v>3520</v>
      </c>
      <c r="H29">
        <v>9380</v>
      </c>
      <c r="I29">
        <v>13110</v>
      </c>
      <c r="J29">
        <v>31980</v>
      </c>
      <c r="K29" s="19">
        <v>116000</v>
      </c>
    </row>
    <row r="30" spans="1:13" ht="16" thickBot="1" x14ac:dyDescent="0.25">
      <c r="A30" s="2"/>
      <c r="B30" s="52">
        <v>7100</v>
      </c>
      <c r="C30" s="37">
        <v>7070</v>
      </c>
      <c r="D30" s="37">
        <v>7120</v>
      </c>
      <c r="E30" s="37">
        <v>7000</v>
      </c>
      <c r="F30" s="37">
        <v>7120</v>
      </c>
      <c r="G30" s="37">
        <v>1670</v>
      </c>
      <c r="H30" s="37">
        <v>7090</v>
      </c>
      <c r="I30" s="37">
        <v>11500</v>
      </c>
      <c r="J30" s="37">
        <v>32670</v>
      </c>
      <c r="K30" s="44">
        <v>170000</v>
      </c>
    </row>
    <row r="31" spans="1:13" x14ac:dyDescent="0.2">
      <c r="A31" s="5" t="s">
        <v>2</v>
      </c>
      <c r="B31" s="10">
        <v>44.5</v>
      </c>
      <c r="C31" s="11">
        <v>64.599999999999994</v>
      </c>
      <c r="D31" s="11">
        <v>238.5</v>
      </c>
      <c r="E31" s="11">
        <v>139.1</v>
      </c>
      <c r="F31" s="11">
        <v>238.5</v>
      </c>
      <c r="G31" s="11">
        <v>281.60000000000002</v>
      </c>
      <c r="H31" s="11">
        <v>58.9</v>
      </c>
      <c r="I31" s="11">
        <v>242.6</v>
      </c>
      <c r="J31" s="11">
        <v>55.6</v>
      </c>
      <c r="K31" s="25">
        <v>0.01</v>
      </c>
      <c r="L31" s="9"/>
    </row>
    <row r="32" spans="1:13" x14ac:dyDescent="0.2">
      <c r="A32" s="2"/>
      <c r="B32" s="52">
        <v>9.0500000000000007</v>
      </c>
      <c r="C32" s="37">
        <v>10.77</v>
      </c>
      <c r="D32" s="37">
        <v>0</v>
      </c>
      <c r="E32" s="37">
        <v>0</v>
      </c>
      <c r="F32" s="37">
        <v>0</v>
      </c>
      <c r="G32" s="37">
        <v>10.73</v>
      </c>
      <c r="H32" s="37">
        <v>8.3699999999999992</v>
      </c>
      <c r="I32" s="37">
        <v>44.26</v>
      </c>
      <c r="J32" s="37">
        <v>25.53</v>
      </c>
      <c r="K32" s="44">
        <v>0</v>
      </c>
      <c r="L32" s="9"/>
    </row>
    <row r="33" spans="1:13" x14ac:dyDescent="0.2">
      <c r="A33" s="2" t="s">
        <v>35</v>
      </c>
      <c r="B33" s="8">
        <v>27.7</v>
      </c>
      <c r="C33" s="9">
        <v>28.4</v>
      </c>
      <c r="D33" s="9">
        <v>24.2</v>
      </c>
      <c r="E33" s="9">
        <v>23.3</v>
      </c>
      <c r="F33" s="9">
        <v>13.4</v>
      </c>
      <c r="G33" s="9">
        <v>25.7</v>
      </c>
      <c r="H33" s="9">
        <v>27.9</v>
      </c>
      <c r="I33" s="9">
        <v>38.200000000000003</v>
      </c>
      <c r="J33" s="9">
        <v>26</v>
      </c>
      <c r="K33" s="22">
        <v>22.2</v>
      </c>
    </row>
    <row r="34" spans="1:13" ht="16" thickBot="1" x14ac:dyDescent="0.25">
      <c r="A34" s="3"/>
      <c r="B34" s="60">
        <v>12.91</v>
      </c>
      <c r="C34" s="61">
        <v>13.47</v>
      </c>
      <c r="D34" s="61">
        <v>13.83</v>
      </c>
      <c r="E34" s="61">
        <v>13.69</v>
      </c>
      <c r="F34" s="61">
        <v>8.42</v>
      </c>
      <c r="G34" s="61">
        <v>13.92</v>
      </c>
      <c r="H34" s="61">
        <v>13.04</v>
      </c>
      <c r="I34" s="61">
        <v>13.27</v>
      </c>
      <c r="J34" s="61">
        <v>12.51</v>
      </c>
      <c r="K34" s="62">
        <v>13.5</v>
      </c>
    </row>
    <row r="35" spans="1:13" x14ac:dyDescent="0.2">
      <c r="A35" s="2" t="s">
        <v>31</v>
      </c>
      <c r="B35" s="6">
        <v>0.8085</v>
      </c>
      <c r="C35" s="7">
        <v>0.50219999999999998</v>
      </c>
      <c r="D35" s="7">
        <v>0.1706</v>
      </c>
      <c r="E35" s="7">
        <v>0.24329999999999999</v>
      </c>
      <c r="F35" s="7">
        <v>0.1706</v>
      </c>
      <c r="G35" s="7">
        <v>0.19539999999999999</v>
      </c>
      <c r="H35" s="7">
        <v>0.67069999999999996</v>
      </c>
      <c r="I35" s="23">
        <v>9.3100000000000002E-2</v>
      </c>
      <c r="J35" s="23">
        <v>0.80330000000000001</v>
      </c>
      <c r="K35" s="24">
        <v>1</v>
      </c>
    </row>
    <row r="36" spans="1:13" x14ac:dyDescent="0.2">
      <c r="A36" s="2"/>
      <c r="B36" s="56">
        <v>0.13100000000000001</v>
      </c>
      <c r="C36" s="40">
        <v>0.22700000000000001</v>
      </c>
      <c r="D36" s="40">
        <v>0.14399999999999999</v>
      </c>
      <c r="E36" s="40">
        <v>0.187</v>
      </c>
      <c r="F36" s="40">
        <v>0.14399999999999999</v>
      </c>
      <c r="G36" s="40">
        <v>0.159</v>
      </c>
      <c r="H36" s="40">
        <v>0.13100000000000001</v>
      </c>
      <c r="I36" s="40">
        <v>0.12</v>
      </c>
      <c r="J36" s="40">
        <v>0.13200000000000001</v>
      </c>
      <c r="K36" s="47">
        <v>0</v>
      </c>
    </row>
    <row r="37" spans="1:13" x14ac:dyDescent="0.2">
      <c r="A37" s="2" t="s">
        <v>32</v>
      </c>
      <c r="B37" s="6">
        <v>0.22500000000000001</v>
      </c>
      <c r="C37" s="7">
        <v>0.28299999999999997</v>
      </c>
      <c r="D37" s="7">
        <v>0.17100000000000001</v>
      </c>
      <c r="E37" s="7">
        <v>0.245</v>
      </c>
      <c r="F37" s="7">
        <v>0.17100000000000001</v>
      </c>
      <c r="G37" s="7">
        <v>0.19800000000000001</v>
      </c>
      <c r="H37" s="7">
        <v>0.20200000000000001</v>
      </c>
      <c r="I37" s="23">
        <v>0.60299999999999998</v>
      </c>
      <c r="J37" s="23">
        <v>0.38900000000000001</v>
      </c>
      <c r="K37" s="24">
        <v>1</v>
      </c>
    </row>
    <row r="38" spans="1:13" x14ac:dyDescent="0.2">
      <c r="A38" s="2"/>
      <c r="B38" s="56">
        <v>0.26900000000000002</v>
      </c>
      <c r="C38" s="40">
        <v>0.248</v>
      </c>
      <c r="D38" s="40">
        <v>0.14399999999999999</v>
      </c>
      <c r="E38" s="40">
        <v>0.187</v>
      </c>
      <c r="F38" s="40">
        <v>0.14399999999999999</v>
      </c>
      <c r="G38" s="40">
        <v>0.16</v>
      </c>
      <c r="H38" s="40">
        <v>0.24199999999999999</v>
      </c>
      <c r="I38" s="40">
        <v>0.222</v>
      </c>
      <c r="J38" s="40">
        <v>0.32400000000000001</v>
      </c>
      <c r="K38" s="47">
        <v>0</v>
      </c>
    </row>
    <row r="39" spans="1:13" x14ac:dyDescent="0.2">
      <c r="A39" s="2" t="s">
        <v>33</v>
      </c>
      <c r="B39" s="32">
        <v>9.3000000000000007</v>
      </c>
      <c r="C39" s="33">
        <v>10.51</v>
      </c>
      <c r="D39" s="33">
        <v>9.18</v>
      </c>
      <c r="E39" s="33">
        <v>9.16</v>
      </c>
      <c r="F39" s="33">
        <v>9.42</v>
      </c>
      <c r="G39" s="33">
        <v>22.3</v>
      </c>
      <c r="H39" s="33">
        <v>9.4700000000000006</v>
      </c>
      <c r="I39" s="34">
        <v>21.59</v>
      </c>
      <c r="J39" s="34">
        <v>9.9499999999999993</v>
      </c>
      <c r="K39" s="35">
        <v>7.5</v>
      </c>
    </row>
    <row r="40" spans="1:13" x14ac:dyDescent="0.2">
      <c r="A40" s="2"/>
      <c r="B40" s="57">
        <v>7.23</v>
      </c>
      <c r="C40" s="41">
        <v>7.22</v>
      </c>
      <c r="D40" s="41">
        <v>8.33</v>
      </c>
      <c r="E40" s="41">
        <v>8.3000000000000007</v>
      </c>
      <c r="F40" s="41">
        <v>8.57</v>
      </c>
      <c r="G40" s="41">
        <v>1.7</v>
      </c>
      <c r="H40" s="41">
        <v>7.58</v>
      </c>
      <c r="I40" s="41">
        <v>2.99</v>
      </c>
      <c r="J40" s="41">
        <v>7.06</v>
      </c>
      <c r="K40" s="48">
        <v>5.49</v>
      </c>
    </row>
    <row r="41" spans="1:13" x14ac:dyDescent="0.2">
      <c r="A41" s="2" t="s">
        <v>34</v>
      </c>
      <c r="B41" s="58">
        <v>0.224</v>
      </c>
      <c r="C41" s="31">
        <v>0.23400000000000001</v>
      </c>
      <c r="D41" s="31">
        <v>0.68700000000000006</v>
      </c>
      <c r="E41" s="31">
        <v>0.40100000000000002</v>
      </c>
      <c r="F41" s="31">
        <v>0.68700000000000006</v>
      </c>
      <c r="G41" s="31">
        <v>0.56999999999999995</v>
      </c>
      <c r="H41" s="31">
        <v>0.28199999999999997</v>
      </c>
      <c r="I41" s="31">
        <v>0.64100000000000001</v>
      </c>
      <c r="J41" s="31">
        <v>0.14399999999999999</v>
      </c>
      <c r="K41" s="42">
        <v>-1.2199999999999999E-3</v>
      </c>
      <c r="L41" s="31">
        <v>0.2</v>
      </c>
      <c r="M41" s="31">
        <v>0.6</v>
      </c>
    </row>
    <row r="42" spans="1:13" ht="16" thickBot="1" x14ac:dyDescent="0.25">
      <c r="A42" s="2"/>
      <c r="B42" s="51">
        <v>2.64E-2</v>
      </c>
      <c r="C42" s="36">
        <v>2.3699999999999999E-2</v>
      </c>
      <c r="D42" s="36">
        <v>0</v>
      </c>
      <c r="E42" s="36">
        <v>0</v>
      </c>
      <c r="F42" s="36">
        <v>0</v>
      </c>
      <c r="G42" s="36">
        <v>1.12E-2</v>
      </c>
      <c r="H42" s="36">
        <v>2.5399999999999999E-2</v>
      </c>
      <c r="I42" s="36">
        <v>3.95E-2</v>
      </c>
      <c r="J42" s="36">
        <v>6.6000000000000003E-2</v>
      </c>
      <c r="K42" s="43">
        <v>2.1299999999999999E-3</v>
      </c>
    </row>
    <row r="43" spans="1:13" x14ac:dyDescent="0.2">
      <c r="A43" s="5" t="s">
        <v>21</v>
      </c>
      <c r="B43" s="66">
        <v>58.8</v>
      </c>
      <c r="C43" s="67">
        <v>61.6</v>
      </c>
      <c r="D43" s="67">
        <v>180.6</v>
      </c>
      <c r="E43" s="67">
        <v>105.4</v>
      </c>
      <c r="F43" s="67">
        <v>180.6</v>
      </c>
      <c r="G43" s="67">
        <v>149.80000000000001</v>
      </c>
      <c r="H43" s="67">
        <v>74.2</v>
      </c>
      <c r="I43" s="67">
        <v>168.7</v>
      </c>
      <c r="J43" s="67">
        <v>37.9</v>
      </c>
      <c r="K43" s="68">
        <v>0</v>
      </c>
      <c r="L43" s="29">
        <v>40</v>
      </c>
      <c r="M43" s="29">
        <v>165</v>
      </c>
    </row>
    <row r="44" spans="1:13" ht="16" thickBot="1" x14ac:dyDescent="0.25">
      <c r="A44" s="3"/>
      <c r="B44" s="59">
        <v>6.93</v>
      </c>
      <c r="C44" s="49">
        <v>6.22</v>
      </c>
      <c r="D44" s="49">
        <v>0</v>
      </c>
      <c r="E44" s="49">
        <v>0</v>
      </c>
      <c r="F44" s="49">
        <v>0</v>
      </c>
      <c r="G44" s="49">
        <v>2.95</v>
      </c>
      <c r="H44" s="49">
        <v>6.68</v>
      </c>
      <c r="I44" s="49">
        <v>10.38</v>
      </c>
      <c r="J44" s="49">
        <v>17.36</v>
      </c>
      <c r="K44" s="50">
        <v>0</v>
      </c>
    </row>
  </sheetData>
  <conditionalFormatting sqref="B29:K2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K33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:K3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7:K3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9:K3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L31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M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M5">
    <cfRule type="colorScale" priority="16">
      <colorScale>
        <cfvo type="min"/>
        <cfvo type="num" val="500"/>
        <cfvo type="num" val="1000"/>
        <color rgb="FF63BE7B"/>
        <color rgb="FFFFEB84"/>
        <color rgb="FFF8696B"/>
      </colorScale>
    </cfRule>
  </conditionalFormatting>
  <conditionalFormatting sqref="B7:M7">
    <cfRule type="colorScale" priority="35">
      <colorScale>
        <cfvo type="min"/>
        <cfvo type="num" val="1500"/>
        <cfvo type="num" val="3000"/>
        <color rgb="FF63BE7B"/>
        <color rgb="FFFFEB84"/>
        <color rgb="FFF8696B"/>
      </colorScale>
    </cfRule>
  </conditionalFormatting>
  <conditionalFormatting sqref="B9:M9">
    <cfRule type="colorScale" priority="37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11:M11">
    <cfRule type="colorScale" priority="39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13:M13">
    <cfRule type="colorScale" priority="13">
      <colorScale>
        <cfvo type="min"/>
        <cfvo type="percent" val="50"/>
        <cfvo type="max"/>
        <color rgb="FF63BE7B"/>
        <color rgb="FFFFEB84"/>
        <color rgb="FFF8696B"/>
      </colorScale>
    </cfRule>
  </conditionalFormatting>
  <conditionalFormatting sqref="B15:M15">
    <cfRule type="colorScale" priority="45">
      <colorScale>
        <cfvo type="min"/>
        <cfvo type="num" val="5"/>
        <cfvo type="num" val="10"/>
        <color rgb="FF63BE7B"/>
        <color rgb="FFFFEB84"/>
        <color rgb="FFF8696B"/>
      </colorScale>
    </cfRule>
  </conditionalFormatting>
  <conditionalFormatting sqref="B17:M17">
    <cfRule type="colorScale" priority="47">
      <colorScale>
        <cfvo type="min"/>
        <cfvo type="num" val="12.5"/>
        <cfvo type="num" val="25"/>
        <color rgb="FF63BE7B"/>
        <color rgb="FFFFEB84"/>
        <color rgb="FFF8696B"/>
      </colorScale>
    </cfRule>
  </conditionalFormatting>
  <conditionalFormatting sqref="B19:M19">
    <cfRule type="colorScale" priority="49">
      <colorScale>
        <cfvo type="min"/>
        <cfvo type="num" val="5"/>
        <cfvo type="num" val="10"/>
        <color rgb="FF63BE7B"/>
        <color rgb="FFFFEB84"/>
        <color rgb="FFF8696B"/>
      </colorScale>
    </cfRule>
  </conditionalFormatting>
  <conditionalFormatting sqref="B21:M21">
    <cfRule type="colorScale" priority="51">
      <colorScale>
        <cfvo type="min"/>
        <cfvo type="percent" val="50"/>
        <cfvo type="num" val="100"/>
        <color rgb="FF63BE7B"/>
        <color rgb="FFFFEB84"/>
        <color rgb="FFF8696B"/>
      </colorScale>
    </cfRule>
  </conditionalFormatting>
  <conditionalFormatting sqref="B23:M23">
    <cfRule type="colorScale" priority="53">
      <colorScale>
        <cfvo type="min"/>
        <cfvo type="percent" val="50"/>
        <cfvo type="num" val="50"/>
        <color rgb="FF63BE7B"/>
        <color rgb="FFFFEB84"/>
        <color rgb="FFF8696B"/>
      </colorScale>
    </cfRule>
  </conditionalFormatting>
  <conditionalFormatting sqref="B25:M25">
    <cfRule type="colorScale" priority="55">
      <colorScale>
        <cfvo type="min"/>
        <cfvo type="percent" val="50"/>
        <cfvo type="num" val="50"/>
        <color rgb="FF63BE7B"/>
        <color rgb="FFFFEB84"/>
        <color rgb="FFF8696B"/>
      </colorScale>
    </cfRule>
  </conditionalFormatting>
  <conditionalFormatting sqref="B27:M27">
    <cfRule type="colorScale" priority="57">
      <colorScale>
        <cfvo type="min"/>
        <cfvo type="num" val="50"/>
        <cfvo type="num" val="100"/>
        <color rgb="FF63BE7B"/>
        <color rgb="FFFFEB84"/>
        <color rgb="FFF8696B"/>
      </colorScale>
    </cfRule>
  </conditionalFormatting>
  <conditionalFormatting sqref="B41:M41">
    <cfRule type="colorScale" priority="9">
      <colorScale>
        <cfvo type="min"/>
        <cfvo type="percent" val="50"/>
        <cfvo type="num" val="0.6"/>
        <color rgb="FFF8696B"/>
        <color rgb="FFFFEB84"/>
        <color rgb="FF63BE7B"/>
      </colorScale>
    </cfRule>
  </conditionalFormatting>
  <conditionalFormatting sqref="B43:M4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g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2 a 9 6 7 a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M 7 Q 0 M z P S M 7 D R h 4 n a + G b m I V Q Y A V 0 M k k U S t H E u z S k p L U q 1 S y v S d Q u y 0 Y d x b f S h n r A D A A A A / / 8 D A F B L A w Q U A A I A C A A A A C E A + E / t 3 1 Y C A A D B B w A A E w A A A E Z v c m 1 1 b G F z L 1 N l Y 3 R p b 2 4 x L m 2 E l d 9 O 2 z A U h + 8 r 9 R 2 s o E m t l n b Y U C h D v U A h F Z 2 0 A m 3 H L s g U m e S w W k v s z n / Q E O K B 2 G v w Y n P p E N r i A 7 l p 8 v 2 O U 3 + O T 2 K g s E J J M t / 8 0 s N 2 q 9 0 y S 6 6 h J F v R R J a i 4 B a c N m Q p b k A T / f h g X P 3 4 E J E R q c C 2 W 8 Q f c + V 0 A Z 4 k 5 q Z / r A p X g 7 S d s a i g n y h p / Y X p R M n H 7 I s B b b K L h A 3 p c D j I n i t N 9 s k Z e z S Z Z a l 1 J Z A V 1 7 w G q 8 V P B 5 k R t a v 4 e m 4 m 1 2 B c Z U 2 + k + E T 6 x f m J u r G l 8 d Q i V p Y 0 K M o j m K S q M r V 0 o z Y M C a p L F Q p 5 P c R Z Q M W k 3 O n L M z t b Q W j l 9 P + V E n 4 1 o 0 3 g l v R 4 n Y F p P b D r s V G f s G v f N V C c 2 m u l a 4 3 9 1 9 X m c 5 m O e K 7 u 2 h D q f 9 / u x 5 v 4 Z e 9 j 8 k z Z w j f Q f g u w g c I 3 0 P 4 P s K H C D 9 A O N 3 G A s y Y Y s o U c 6 a Y N M W s K a Z N M W + K i V P M n G H m D H 3 W m D n D z B l m z j B z h p k z z J z 9 a 3 7 / s t 9 T 2 b O P v y 0 Y s t K q d u Z l y 5 / 5 a 9 8 l J 8 B L 3 8 2 d / 1 s j J p d / K 4 6 q a l 7 w i m s z s t q h z U T f 6 K b A X N a t N S 9 A c i 2 U a a h N 8 k l y O k 0 b P M 2 T 0 + Z T O D s Y B H m a z 0 7 y 3 e 1 8 b z s c 7 W N 8 E J j Q 2 W f W R 3 n O C 2 c h k I 7 9 S v C q h O V t + V a M 3 m M a U H u i 6 I g Z L 5 U M L p M q l W 4 E 0 6 t l L m S R P 7 2 F G + m 7 1 8 L j k 1 f C s d 8 K p P B v f V e v n r 5 Q n R 9 f l x 8 M F 0 b J b q P 6 P L 9 I p 4 s e w t 8 H + G Q 6 7 o V x q H p 2 1 A v S Z u 3 8 P F 8 C t 8 2 G S 3 L / q f M b 3 J L O u 2 4 o N k r b U H z f b b e E R H r n 8 A 8 A A A D / / w M A U E s B A i 0 A F A A G A A g A A A A h A C r d q k D S A A A A N w E A A B M A A A A A A A A A A A A A A A A A A A A A A F t D b 2 5 0 Z W 5 0 X 1 R 5 c G V z X S 5 4 b W x Q S w E C L Q A U A A I A C A A A A C E A 2 a 9 6 7 a 4 A A A D 4 A A A A E g A A A A A A A A A A A A A A A A A L A w A A Q 2 9 u Z m l n L 1 B h Y 2 t h Z 2 U u e G 1 s U E s B A i 0 A F A A C A A g A A A A h A P h P 7 d 9 W A g A A w Q c A A B M A A A A A A A A A A A A A A A A A 6 Q M A A E Z v c m 1 1 b G F z L 1 N l Y 3 R p b 2 4 x L m 1 Q S w U G A A A A A A M A A w D C A A A A c A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g d A A A A A A A A B h 0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J b m R p Y 2 F 0 Z X V y c y U y M G h p d m V y J T I w c i V D M y V B O X N 1 b S V D M y V B O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j R U M D k 6 N D A 6 M z k u N T k 4 N z g z N V o i L z 4 8 R W 5 0 c n k g V H l w Z T 0 i R m l s b E N v b H V t b l R 5 c G V z I i B W Y W x 1 Z T 0 i c 0 J n W U d C Z 1 l H Q m d Z R 0 J n W U d C Z 1 l H Q m d Z R 0 J n W U d C Z 1 l H Q m d Z R 0 J n P T 0 i L z 4 8 R W 5 0 c n k g V H l w Z T 0 i R m l s b E N v b H V t b k 5 h b W V z I i B W Y W x 1 Z T 0 i c 1 s m c X V v d D t T Y 2 V u Y X J p b 3 M m c X V v d D s s J n F 1 b 3 Q 7 S V 9 J Q 0 9 O R S Z x d W 9 0 O y w m c X V v d D t F X 0 N P M i Z x d W 9 0 O y w m c X V v d D t Q O T V f Q 0 8 y J n F 1 b 3 Q 7 L C Z x d W 9 0 O 0 V f U k h f N D B f N j A m c X V v d D s s J n F 1 b 3 Q 7 R V 9 S S F 8 3 M C Z x d W 9 0 O y w m c X V v d D t F X 1 J I X z c 1 J n F 1 b 3 Q 7 L C Z x d W 9 0 O 0 l f U E 0 y L j U m c X V v d D s s J n F 1 b 3 Q 7 S V 9 Q T T I u N V 9 h Y 3 V 0 Z S Z x d W 9 0 O y w m c X V v d D t J X 0 Z v c m 1 h b G R l a H l k Z S Z x d W 9 0 O y w m c X V v d D t J X 0 Z v c m 1 h b G R l a H l k Z V 9 h Y 3 V 0 Z S Z x d W 9 0 O y w m c X V v d D t J X 0 5 P M i Z x d W 9 0 O y w m c X V v d D t J X 0 5 P M l 9 h Y 3 V 0 Z S Z x d W 9 0 O y w m c X V v d D t J X 1 J h Z G 9 u J n F 1 b 3 Q 7 L C Z x d W 9 0 O 1 A 5 N V 9 v Z G 9 y J n F 1 b 3 Q 7 L C Z x d W 9 0 O 0 5 i a F 9 p b m N f a G l 2 Z X I m c X V v d D s s J n F 1 b 3 Q 7 J W h f a W 5 j X 2 h p d m V y J n F 1 b 3 Q 7 L C Z x d W 9 0 O 0 R I X 2 l u Y 1 9 o a X Z l c i Z x d W 9 0 O y w m c X V v d D t G Y W 5 z I G N v b n N 1 b X B 0 a W 9 u I C h r V 2 g v c 2 F p c 2 9 u K S Z x d W 9 0 O y w m c X V v d D t R X 1 Z F T l Q t J n F 1 b 3 Q 7 L C Z x d W 9 0 O 1 F f V k V O V C s m c X V v d D s s J n F 1 b 3 Q 7 U V 9 J T k Y t J n F 1 b 3 Q 7 L C Z x d W 9 0 O 1 F f S U 5 G K y Z x d W 9 0 O y w m c X V v d D t R X 1 J B L S Z x d W 9 0 O y w m c X V v d D t R X 1 J B K y Z x d W 9 0 O y w m c X V v d D t T U V 9 o Z W F 0 J n F 1 b 3 Q 7 L C Z x d W 9 0 O 0 N D X 2 V u d H J h b n Q g K C U p J n F 1 b 3 Q 7 L C Z x d W 9 0 O 0 N D X 3 N v c n R h b n Q g K C U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G l j Y X R l d X J z I G h p d m V y I H L D q X N 1 b c O p L 1 R 5 c G U g b W 9 k a W Z p w 6 k x L n t T Y 2 V u Y X J p b 3 M s M H 0 m c X V v d D s s J n F 1 b 3 Q 7 U 2 V j d G l v b j E v S W 5 k a W N h d G V 1 c n M g a G l 2 Z X I g c s O p c 3 V t w 6 k v V H l w Z S B t b 2 R p Z m n D q T E u e 0 l f S U N P T k U s M X 0 m c X V v d D s s J n F 1 b 3 Q 7 U 2 V j d G l v b j E v S W 5 k a W N h d G V 1 c n M g a G l 2 Z X I g c s O p c 3 V t w 6 k v V H l w Z S B t b 2 R p Z m n D q T E u e 0 V f Q 0 8 y L D J 9 J n F 1 b 3 Q 7 L C Z x d W 9 0 O 1 N l Y 3 R p b 2 4 x L 0 l u Z G l j Y X R l d X J z I G h p d m V y I H L D q X N 1 b c O p L 1 R 5 c G U g b W 9 k a W Z p w 6 k x L n t Q O T V f Q 0 8 y L D N 9 J n F 1 b 3 Q 7 L C Z x d W 9 0 O 1 N l Y 3 R p b 2 4 x L 0 l u Z G l j Y X R l d X J z I G h p d m V y I H L D q X N 1 b c O p L 1 R 5 c G U g b W 9 k a W Z p w 6 k x L n t F X 1 J I X z Q w X z Y w L D R 9 J n F 1 b 3 Q 7 L C Z x d W 9 0 O 1 N l Y 3 R p b 2 4 x L 0 l u Z G l j Y X R l d X J z I G h p d m V y I H L D q X N 1 b c O p L 1 R 5 c G U g b W 9 k a W Z p w 6 k x L n t F X 1 J I X z c w L D V 9 J n F 1 b 3 Q 7 L C Z x d W 9 0 O 1 N l Y 3 R p b 2 4 x L 0 l u Z G l j Y X R l d X J z I G h p d m V y I H L D q X N 1 b c O p L 1 R 5 c G U g b W 9 k a W Z p w 6 k x L n t F X 1 J I X z c 1 L D Z 9 J n F 1 b 3 Q 7 L C Z x d W 9 0 O 1 N l Y 3 R p b 2 4 x L 0 l u Z G l j Y X R l d X J z I G h p d m V y I H L D q X N 1 b c O p L 1 R 5 c G U g b W 9 k a W Z p w 6 k x L n t J X 1 B N M i 4 1 L D d 9 J n F 1 b 3 Q 7 L C Z x d W 9 0 O 1 N l Y 3 R p b 2 4 x L 0 l u Z G l j Y X R l d X J z I G h p d m V y I H L D q X N 1 b c O p L 1 R 5 c G U g b W 9 k a W Z p w 6 k x L n t J X 1 B N M i 4 1 X 2 F j d X R l L D h 9 J n F 1 b 3 Q 7 L C Z x d W 9 0 O 1 N l Y 3 R p b 2 4 x L 0 l u Z G l j Y X R l d X J z I G h p d m V y I H L D q X N 1 b c O p L 1 R 5 c G U g b W 9 k a W Z p w 6 k x L n t J X 0 Z v c m 1 h b G R l a H l k Z S w 5 f S Z x d W 9 0 O y w m c X V v d D t T Z W N 0 a W 9 u M S 9 J b m R p Y 2 F 0 Z X V y c y B o a X Z l c i B y w 6 l z d W 3 D q S 9 U e X B l I G 1 v Z G l m a c O p M S 5 7 S V 9 G b 3 J t Y W x k Z W h 5 Z G V f Y W N 1 d G U s M T B 9 J n F 1 b 3 Q 7 L C Z x d W 9 0 O 1 N l Y 3 R p b 2 4 x L 0 l u Z G l j Y X R l d X J z I G h p d m V y I H L D q X N 1 b c O p L 1 R 5 c G U g b W 9 k a W Z p w 6 k x L n t J X 0 5 P M i w x M X 0 m c X V v d D s s J n F 1 b 3 Q 7 U 2 V j d G l v b j E v S W 5 k a W N h d G V 1 c n M g a G l 2 Z X I g c s O p c 3 V t w 6 k v V H l w Z S B t b 2 R p Z m n D q T E u e 0 l f T k 8 y X 2 F j d X R l L D E y f S Z x d W 9 0 O y w m c X V v d D t T Z W N 0 a W 9 u M S 9 J b m R p Y 2 F 0 Z X V y c y B o a X Z l c i B y w 6 l z d W 3 D q S 9 U e X B l I G 1 v Z G l m a c O p M S 5 7 S V 9 S Y W R v b i w x M 3 0 m c X V v d D s s J n F 1 b 3 Q 7 U 2 V j d G l v b j E v S W 5 k a W N h d G V 1 c n M g a G l 2 Z X I g c s O p c 3 V t w 6 k v V H l w Z S B t b 2 R p Z m n D q T E u e 1 A 5 N V 9 v Z G 9 y L D E 0 f S Z x d W 9 0 O y w m c X V v d D t T Z W N 0 a W 9 u M S 9 J b m R p Y 2 F 0 Z X V y c y B o a X Z l c i B y w 6 l z d W 3 D q S 9 U e X B l I G 1 v Z G l m a c O p M S 5 7 T m J o X 2 l u Y 1 9 o a X Z l c i w x N X 0 m c X V v d D s s J n F 1 b 3 Q 7 U 2 V j d G l v b j E v S W 5 k a W N h d G V 1 c n M g a G l 2 Z X I g c s O p c 3 V t w 6 k v V H l w Z S B t b 2 R p Z m n D q T E u e y V o X 2 l u Y 1 9 o a X Z l c i w x N n 0 m c X V v d D s s J n F 1 b 3 Q 7 U 2 V j d G l v b j E v S W 5 k a W N h d G V 1 c n M g a G l 2 Z X I g c s O p c 3 V t w 6 k v V H l w Z S B t b 2 R p Z m n D q T E u e 0 R I X 2 l u Y 1 9 o a X Z l c i w x N 3 0 m c X V v d D s s J n F 1 b 3 Q 7 U 2 V j d G l v b j E v S W 5 k a W N h d G V 1 c n M g a G l 2 Z X I g c s O p c 3 V t w 6 k v V H l w Z S B t b 2 R p Z m n D q T E u e 0 Z h b n M g Y 2 9 u c 3 V t c H R p b 2 4 g K G t X a C 9 z Y W l z b 2 4 p L D E 4 f S Z x d W 9 0 O y w m c X V v d D t T Z W N 0 a W 9 u M S 9 J b m R p Y 2 F 0 Z X V y c y B o a X Z l c i B y w 6 l z d W 3 D q S 9 U e X B l I G 1 v Z G l m a c O p M S 5 7 U V 9 W R U 5 U L S w x O X 0 m c X V v d D s s J n F 1 b 3 Q 7 U 2 V j d G l v b j E v S W 5 k a W N h d G V 1 c n M g a G l 2 Z X I g c s O p c 3 V t w 6 k v V H l w Z S B t b 2 R p Z m n D q T E u e 1 F f V k V O V C s s M j B 9 J n F 1 b 3 Q 7 L C Z x d W 9 0 O 1 N l Y 3 R p b 2 4 x L 0 l u Z G l j Y X R l d X J z I G h p d m V y I H L D q X N 1 b c O p L 1 R 5 c G U g b W 9 k a W Z p w 6 k x L n t R X 0 l O R i 0 s M j F 9 J n F 1 b 3 Q 7 L C Z x d W 9 0 O 1 N l Y 3 R p b 2 4 x L 0 l u Z G l j Y X R l d X J z I G h p d m V y I H L D q X N 1 b c O p L 1 R 5 c G U g b W 9 k a W Z p w 6 k x L n t R X 0 l O R i s s M j J 9 J n F 1 b 3 Q 7 L C Z x d W 9 0 O 1 N l Y 3 R p b 2 4 x L 0 l u Z G l j Y X R l d X J z I G h p d m V y I H L D q X N 1 b c O p L 1 R 5 c G U g b W 9 k a W Z p w 6 k x L n t R X 1 J B L S w y M 3 0 m c X V v d D s s J n F 1 b 3 Q 7 U 2 V j d G l v b j E v S W 5 k a W N h d G V 1 c n M g a G l 2 Z X I g c s O p c 3 V t w 6 k v V H l w Z S B t b 2 R p Z m n D q T E u e 1 F f U k E r L D I 0 f S Z x d W 9 0 O y w m c X V v d D t T Z W N 0 a W 9 u M S 9 J b m R p Y 2 F 0 Z X V y c y B o a X Z l c i B y w 6 l z d W 3 D q S 9 U e X B l I G 1 v Z G l m a c O p M S 5 7 U 1 F f a G V h d C w y N X 0 m c X V v d D s s J n F 1 b 3 Q 7 U 2 V j d G l v b j E v S W 5 k a W N h d G V 1 c n M g a G l 2 Z X I g c s O p c 3 V t w 6 k v V H l w Z S B t b 2 R p Z m n D q T E u e 0 N D X 2 V u d H J h b n Q g K C U p L D I 2 f S Z x d W 9 0 O y w m c X V v d D t T Z W N 0 a W 9 u M S 9 J b m R p Y 2 F 0 Z X V y c y B o a X Z l c i B y w 6 l z d W 3 D q S 9 U e X B l I G 1 v Z G l m a c O p M S 5 7 Q 0 N f c 2 9 y d G F u d C A o J S k s M j d 9 J n F 1 b 3 Q 7 X S w m c X V v d D t D b 2 x 1 b W 5 D b 3 V u d C Z x d W 9 0 O z o y O C w m c X V v d D t L Z X l D b 2 x 1 b W 5 O Y W 1 l c y Z x d W 9 0 O z p b X S w m c X V v d D t D b 2 x 1 b W 5 J Z G V u d G l 0 a W V z J n F 1 b 3 Q 7 O l s m c X V v d D t T Z W N 0 a W 9 u M S 9 J b m R p Y 2 F 0 Z X V y c y B o a X Z l c i B y w 6 l z d W 3 D q S 9 U e X B l I G 1 v Z G l m a c O p M S 5 7 U 2 N l b m F y a W 9 z L D B 9 J n F 1 b 3 Q 7 L C Z x d W 9 0 O 1 N l Y 3 R p b 2 4 x L 0 l u Z G l j Y X R l d X J z I G h p d m V y I H L D q X N 1 b c O p L 1 R 5 c G U g b W 9 k a W Z p w 6 k x L n t J X 0 l D T 0 5 F L D F 9 J n F 1 b 3 Q 7 L C Z x d W 9 0 O 1 N l Y 3 R p b 2 4 x L 0 l u Z G l j Y X R l d X J z I G h p d m V y I H L D q X N 1 b c O p L 1 R 5 c G U g b W 9 k a W Z p w 6 k x L n t F X 0 N P M i w y f S Z x d W 9 0 O y w m c X V v d D t T Z W N 0 a W 9 u M S 9 J b m R p Y 2 F 0 Z X V y c y B o a X Z l c i B y w 6 l z d W 3 D q S 9 U e X B l I G 1 v Z G l m a c O p M S 5 7 U D k 1 X 0 N P M i w z f S Z x d W 9 0 O y w m c X V v d D t T Z W N 0 a W 9 u M S 9 J b m R p Y 2 F 0 Z X V y c y B o a X Z l c i B y w 6 l z d W 3 D q S 9 U e X B l I G 1 v Z G l m a c O p M S 5 7 R V 9 S S F 8 0 M F 8 2 M C w 0 f S Z x d W 9 0 O y w m c X V v d D t T Z W N 0 a W 9 u M S 9 J b m R p Y 2 F 0 Z X V y c y B o a X Z l c i B y w 6 l z d W 3 D q S 9 U e X B l I G 1 v Z G l m a c O p M S 5 7 R V 9 S S F 8 3 M C w 1 f S Z x d W 9 0 O y w m c X V v d D t T Z W N 0 a W 9 u M S 9 J b m R p Y 2 F 0 Z X V y c y B o a X Z l c i B y w 6 l z d W 3 D q S 9 U e X B l I G 1 v Z G l m a c O p M S 5 7 R V 9 S S F 8 3 N S w 2 f S Z x d W 9 0 O y w m c X V v d D t T Z W N 0 a W 9 u M S 9 J b m R p Y 2 F 0 Z X V y c y B o a X Z l c i B y w 6 l z d W 3 D q S 9 U e X B l I G 1 v Z G l m a c O p M S 5 7 S V 9 Q T T I u N S w 3 f S Z x d W 9 0 O y w m c X V v d D t T Z W N 0 a W 9 u M S 9 J b m R p Y 2 F 0 Z X V y c y B o a X Z l c i B y w 6 l z d W 3 D q S 9 U e X B l I G 1 v Z G l m a c O p M S 5 7 S V 9 Q T T I u N V 9 h Y 3 V 0 Z S w 4 f S Z x d W 9 0 O y w m c X V v d D t T Z W N 0 a W 9 u M S 9 J b m R p Y 2 F 0 Z X V y c y B o a X Z l c i B y w 6 l z d W 3 D q S 9 U e X B l I G 1 v Z G l m a c O p M S 5 7 S V 9 G b 3 J t Y W x k Z W h 5 Z G U s O X 0 m c X V v d D s s J n F 1 b 3 Q 7 U 2 V j d G l v b j E v S W 5 k a W N h d G V 1 c n M g a G l 2 Z X I g c s O p c 3 V t w 6 k v V H l w Z S B t b 2 R p Z m n D q T E u e 0 l f R m 9 y b W F s Z G V o e W R l X 2 F j d X R l L D E w f S Z x d W 9 0 O y w m c X V v d D t T Z W N 0 a W 9 u M S 9 J b m R p Y 2 F 0 Z X V y c y B o a X Z l c i B y w 6 l z d W 3 D q S 9 U e X B l I G 1 v Z G l m a c O p M S 5 7 S V 9 O T z I s M T F 9 J n F 1 b 3 Q 7 L C Z x d W 9 0 O 1 N l Y 3 R p b 2 4 x L 0 l u Z G l j Y X R l d X J z I G h p d m V y I H L D q X N 1 b c O p L 1 R 5 c G U g b W 9 k a W Z p w 6 k x L n t J X 0 5 P M l 9 h Y 3 V 0 Z S w x M n 0 m c X V v d D s s J n F 1 b 3 Q 7 U 2 V j d G l v b j E v S W 5 k a W N h d G V 1 c n M g a G l 2 Z X I g c s O p c 3 V t w 6 k v V H l w Z S B t b 2 R p Z m n D q T E u e 0 l f U m F k b 2 4 s M T N 9 J n F 1 b 3 Q 7 L C Z x d W 9 0 O 1 N l Y 3 R p b 2 4 x L 0 l u Z G l j Y X R l d X J z I G h p d m V y I H L D q X N 1 b c O p L 1 R 5 c G U g b W 9 k a W Z p w 6 k x L n t Q O T V f b 2 R v c i w x N H 0 m c X V v d D s s J n F 1 b 3 Q 7 U 2 V j d G l v b j E v S W 5 k a W N h d G V 1 c n M g a G l 2 Z X I g c s O p c 3 V t w 6 k v V H l w Z S B t b 2 R p Z m n D q T E u e 0 5 i a F 9 p b m N f a G l 2 Z X I s M T V 9 J n F 1 b 3 Q 7 L C Z x d W 9 0 O 1 N l Y 3 R p b 2 4 x L 0 l u Z G l j Y X R l d X J z I G h p d m V y I H L D q X N 1 b c O p L 1 R 5 c G U g b W 9 k a W Z p w 6 k x L n s l a F 9 p b m N f a G l 2 Z X I s M T Z 9 J n F 1 b 3 Q 7 L C Z x d W 9 0 O 1 N l Y 3 R p b 2 4 x L 0 l u Z G l j Y X R l d X J z I G h p d m V y I H L D q X N 1 b c O p L 1 R 5 c G U g b W 9 k a W Z p w 6 k x L n t E S F 9 p b m N f a G l 2 Z X I s M T d 9 J n F 1 b 3 Q 7 L C Z x d W 9 0 O 1 N l Y 3 R p b 2 4 x L 0 l u Z G l j Y X R l d X J z I G h p d m V y I H L D q X N 1 b c O p L 1 R 5 c G U g b W 9 k a W Z p w 6 k x L n t G Y W 5 z I G N v b n N 1 b X B 0 a W 9 u I C h r V 2 g v c 2 F p c 2 9 u K S w x O H 0 m c X V v d D s s J n F 1 b 3 Q 7 U 2 V j d G l v b j E v S W 5 k a W N h d G V 1 c n M g a G l 2 Z X I g c s O p c 3 V t w 6 k v V H l w Z S B t b 2 R p Z m n D q T E u e 1 F f V k V O V C 0 s M T l 9 J n F 1 b 3 Q 7 L C Z x d W 9 0 O 1 N l Y 3 R p b 2 4 x L 0 l u Z G l j Y X R l d X J z I G h p d m V y I H L D q X N 1 b c O p L 1 R 5 c G U g b W 9 k a W Z p w 6 k x L n t R X 1 Z F T l Q r L D I w f S Z x d W 9 0 O y w m c X V v d D t T Z W N 0 a W 9 u M S 9 J b m R p Y 2 F 0 Z X V y c y B o a X Z l c i B y w 6 l z d W 3 D q S 9 U e X B l I G 1 v Z G l m a c O p M S 5 7 U V 9 J T k Y t L D I x f S Z x d W 9 0 O y w m c X V v d D t T Z W N 0 a W 9 u M S 9 J b m R p Y 2 F 0 Z X V y c y B o a X Z l c i B y w 6 l z d W 3 D q S 9 U e X B l I G 1 v Z G l m a c O p M S 5 7 U V 9 J T k Y r L D I y f S Z x d W 9 0 O y w m c X V v d D t T Z W N 0 a W 9 u M S 9 J b m R p Y 2 F 0 Z X V y c y B o a X Z l c i B y w 6 l z d W 3 D q S 9 U e X B l I G 1 v Z G l m a c O p M S 5 7 U V 9 S Q S 0 s M j N 9 J n F 1 b 3 Q 7 L C Z x d W 9 0 O 1 N l Y 3 R p b 2 4 x L 0 l u Z G l j Y X R l d X J z I G h p d m V y I H L D q X N 1 b c O p L 1 R 5 c G U g b W 9 k a W Z p w 6 k x L n t R X 1 J B K y w y N H 0 m c X V v d D s s J n F 1 b 3 Q 7 U 2 V j d G l v b j E v S W 5 k a W N h d G V 1 c n M g a G l 2 Z X I g c s O p c 3 V t w 6 k v V H l w Z S B t b 2 R p Z m n D q T E u e 1 N R X 2 h l Y X Q s M j V 9 J n F 1 b 3 Q 7 L C Z x d W 9 0 O 1 N l Y 3 R p b 2 4 x L 0 l u Z G l j Y X R l d X J z I G h p d m V y I H L D q X N 1 b c O p L 1 R 5 c G U g b W 9 k a W Z p w 6 k x L n t D Q 1 9 l b n R y Y W 5 0 I C g l K S w y N n 0 m c X V v d D s s J n F 1 b 3 Q 7 U 2 V j d G l v b j E v S W 5 k a W N h d G V 1 c n M g a G l 2 Z X I g c s O p c 3 V t w 6 k v V H l w Z S B t b 2 R p Z m n D q T E u e 0 N D X 3 N v c n R h b n Q g K C U p L D I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W 5 k a W N h d G V 1 c n M l M j B o a X Z l c i U y M H I l Q z M l Q T l z d W 0 l Q z M l Q T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m R p Y 2 F 0 Z X V y c y U y M G h p d m V y J T I w c i V D M y V B O X N 1 b S V D M y V B O S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m R p Y 2 F 0 Z X V y c y U y M G h p d m V y J T I w c i V D M y V B O X N 1 b S V D M y V B O S 9 F b i 1 0 J U M z J U F B d G V z J T I w c H J v b X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m R p Y 2 F 0 Z X V y c y U y M G h p d m V y J T I w c i V D M y V B O X N 1 b S V D M y V B O S 9 U e X B l J T I w b W 9 k a W Z p J U M z J U E 5 M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3 K 9 E / S G g Y 0 a R P Y l w P B u N P w A A A A A C A A A A A A A D Z g A A w A A A A B A A A A A u D N W R L z J y M n a P A Q E W w v z K A A A A A A S A A A C g A A A A E A A A A M m y I R n X N 8 y 7 6 P U F 2 L s J q M B Q A A A A t Z b S R 3 P y T d V v y b q W L y x R W M v U e B F 2 l f o E b V y i q c f I / X p G r F J J 7 E T Z E r m S y U 1 a Z Q D u 0 8 b O e + 0 7 C M 8 W Q o U n s F j s X L b S T j U + Z r x A Y l p l W u W F D h A U A A A A b J E c a O d v Y A B 2 m M H W W C e i H j 6 c k a s = < / D a t a M a s h u p > 
</file>

<file path=customXml/itemProps1.xml><?xml version="1.0" encoding="utf-8"?>
<ds:datastoreItem xmlns:ds="http://schemas.openxmlformats.org/officeDocument/2006/customXml" ds:itemID="{2956C989-0FF0-48BE-B04C-4510E3D48FF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été</vt:lpstr>
      <vt:lpstr>hiver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CHANAL-BERTAUD Vincent</dc:creator>
  <cp:lastModifiedBy>Clément FUGIER</cp:lastModifiedBy>
  <dcterms:created xsi:type="dcterms:W3CDTF">2025-06-24T12:07:38Z</dcterms:created>
  <dcterms:modified xsi:type="dcterms:W3CDTF">2026-04-22T08:33:42Z</dcterms:modified>
</cp:coreProperties>
</file>